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stavební úpravy" sheetId="2" r:id="rId2"/>
    <sheet name="D.1.4.1 - ústřední vytápění" sheetId="3" r:id="rId3"/>
    <sheet name="D.1.4.2 - elektrické rozvody" sheetId="4" r:id="rId4"/>
    <sheet name="D.1.4. - ostatní a vedlej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 01 - stavební úpravy'!$C$136:$K$624</definedName>
    <definedName name="_xlnm.Print_Area" localSheetId="1">'SO 01 - stavební úpravy'!$C$4:$J$76,'SO 01 - stavební úpravy'!$C$82:$J$118,'SO 01 - stavební úpravy'!$C$124:$J$624</definedName>
    <definedName name="_xlnm.Print_Titles" localSheetId="1">'SO 01 - stavební úpravy'!$136:$136</definedName>
    <definedName name="_xlnm._FilterDatabase" localSheetId="2" hidden="1">'D.1.4.1 - ústřední vytápění'!$C$125:$K$228</definedName>
    <definedName name="_xlnm.Print_Area" localSheetId="2">'D.1.4.1 - ústřední vytápění'!$C$4:$J$76,'D.1.4.1 - ústřední vytápění'!$C$82:$J$107,'D.1.4.1 - ústřední vytápění'!$C$113:$J$228</definedName>
    <definedName name="_xlnm.Print_Titles" localSheetId="2">'D.1.4.1 - ústřední vytápění'!$125:$125</definedName>
    <definedName name="_xlnm._FilterDatabase" localSheetId="3" hidden="1">'D.1.4.2 - elektrické rozvody'!$C$127:$K$216</definedName>
    <definedName name="_xlnm.Print_Area" localSheetId="3">'D.1.4.2 - elektrické rozvody'!$C$4:$J$76,'D.1.4.2 - elektrické rozvody'!$C$82:$J$109,'D.1.4.2 - elektrické rozvody'!$C$115:$J$216</definedName>
    <definedName name="_xlnm.Print_Titles" localSheetId="3">'D.1.4.2 - elektrické rozvody'!$127:$127</definedName>
    <definedName name="_xlnm._FilterDatabase" localSheetId="4" hidden="1">'D.1.4. - ostatní a vedlej...'!$C$118:$K$135</definedName>
    <definedName name="_xlnm.Print_Area" localSheetId="4">'D.1.4. - ostatní a vedlej...'!$C$4:$J$76,'D.1.4. - ostatní a vedlej...'!$C$82:$J$100,'D.1.4. - ostatní a vedlej...'!$C$106:$J$135</definedName>
    <definedName name="_xlnm.Print_Titles" localSheetId="4">'D.1.4. - ostatní a vedlej...'!$118:$118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5"/>
  <c r="BH125"/>
  <c r="BG125"/>
  <c r="BE125"/>
  <c r="T125"/>
  <c r="R125"/>
  <c r="P125"/>
  <c r="BI122"/>
  <c r="BH122"/>
  <c r="BG122"/>
  <c r="BE122"/>
  <c r="T122"/>
  <c r="T121"/>
  <c r="R122"/>
  <c r="R121"/>
  <c r="P122"/>
  <c r="P121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4" r="J37"/>
  <c r="J36"/>
  <c i="1" r="AY97"/>
  <c i="4" r="J35"/>
  <c i="1" r="AX97"/>
  <c i="4"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5"/>
  <c r="BH205"/>
  <c r="BG205"/>
  <c r="BE205"/>
  <c r="T205"/>
  <c r="T204"/>
  <c r="R205"/>
  <c r="R204"/>
  <c r="P205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6"/>
  <c r="BH196"/>
  <c r="BG196"/>
  <c r="BE196"/>
  <c r="T196"/>
  <c r="R196"/>
  <c r="P196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89"/>
  <c r="BH189"/>
  <c r="BG189"/>
  <c r="BE189"/>
  <c r="T189"/>
  <c r="R189"/>
  <c r="P189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1"/>
  <c r="BH181"/>
  <c r="BG181"/>
  <c r="BE181"/>
  <c r="T181"/>
  <c r="R181"/>
  <c r="P181"/>
  <c r="BI178"/>
  <c r="BH178"/>
  <c r="BG178"/>
  <c r="BE178"/>
  <c r="T178"/>
  <c r="R178"/>
  <c r="P178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0"/>
  <c r="BH130"/>
  <c r="BG130"/>
  <c r="BE130"/>
  <c r="T130"/>
  <c r="R130"/>
  <c r="P130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3" r="J37"/>
  <c r="J36"/>
  <c i="1" r="AY96"/>
  <c i="3" r="J35"/>
  <c i="1" r="AX96"/>
  <c i="3"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7"/>
  <c r="BH157"/>
  <c r="BG157"/>
  <c r="BE157"/>
  <c r="T157"/>
  <c r="R157"/>
  <c r="P157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3"/>
  <c r="BH143"/>
  <c r="BG143"/>
  <c r="BE143"/>
  <c r="T143"/>
  <c r="R143"/>
  <c r="P143"/>
  <c r="BI141"/>
  <c r="BH141"/>
  <c r="BG141"/>
  <c r="BE141"/>
  <c r="T141"/>
  <c r="R141"/>
  <c r="P141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1"/>
  <c r="BH131"/>
  <c r="BG131"/>
  <c r="BE131"/>
  <c r="T131"/>
  <c r="R131"/>
  <c r="P131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85"/>
  <c i="2" r="J37"/>
  <c r="J36"/>
  <c i="1" r="AY95"/>
  <c i="2" r="J35"/>
  <c i="1" r="AX95"/>
  <c i="2" r="BI611"/>
  <c r="BH611"/>
  <c r="BG611"/>
  <c r="BE611"/>
  <c r="T611"/>
  <c r="R611"/>
  <c r="P611"/>
  <c r="BI606"/>
  <c r="BH606"/>
  <c r="BG606"/>
  <c r="BE606"/>
  <c r="T606"/>
  <c r="R606"/>
  <c r="P606"/>
  <c r="BI590"/>
  <c r="BH590"/>
  <c r="BG590"/>
  <c r="BE590"/>
  <c r="T590"/>
  <c r="R590"/>
  <c r="P590"/>
  <c r="BI575"/>
  <c r="BH575"/>
  <c r="BG575"/>
  <c r="BE575"/>
  <c r="T575"/>
  <c r="R575"/>
  <c r="P575"/>
  <c r="BI560"/>
  <c r="BH560"/>
  <c r="BG560"/>
  <c r="BE560"/>
  <c r="T560"/>
  <c r="R560"/>
  <c r="P560"/>
  <c r="BI558"/>
  <c r="BH558"/>
  <c r="BG558"/>
  <c r="BE558"/>
  <c r="T558"/>
  <c r="R558"/>
  <c r="P558"/>
  <c r="BI555"/>
  <c r="BH555"/>
  <c r="BG555"/>
  <c r="BE555"/>
  <c r="T555"/>
  <c r="R555"/>
  <c r="P555"/>
  <c r="BI553"/>
  <c r="BH553"/>
  <c r="BG553"/>
  <c r="BE553"/>
  <c r="T553"/>
  <c r="R553"/>
  <c r="P553"/>
  <c r="BI551"/>
  <c r="BH551"/>
  <c r="BG551"/>
  <c r="BE551"/>
  <c r="T551"/>
  <c r="R551"/>
  <c r="P551"/>
  <c r="BI549"/>
  <c r="BH549"/>
  <c r="BG549"/>
  <c r="BE549"/>
  <c r="T549"/>
  <c r="R549"/>
  <c r="P549"/>
  <c r="BI547"/>
  <c r="BH547"/>
  <c r="BG547"/>
  <c r="BE547"/>
  <c r="T547"/>
  <c r="R547"/>
  <c r="P547"/>
  <c r="BI543"/>
  <c r="BH543"/>
  <c r="BG543"/>
  <c r="BE543"/>
  <c r="T543"/>
  <c r="R543"/>
  <c r="P543"/>
  <c r="BI539"/>
  <c r="BH539"/>
  <c r="BG539"/>
  <c r="BE539"/>
  <c r="T539"/>
  <c r="R539"/>
  <c r="P539"/>
  <c r="BI537"/>
  <c r="BH537"/>
  <c r="BG537"/>
  <c r="BE537"/>
  <c r="T537"/>
  <c r="R537"/>
  <c r="P537"/>
  <c r="BI536"/>
  <c r="BH536"/>
  <c r="BG536"/>
  <c r="BE536"/>
  <c r="T536"/>
  <c r="R536"/>
  <c r="P536"/>
  <c r="BI534"/>
  <c r="BH534"/>
  <c r="BG534"/>
  <c r="BE534"/>
  <c r="T534"/>
  <c r="R534"/>
  <c r="P534"/>
  <c r="BI531"/>
  <c r="BH531"/>
  <c r="BG531"/>
  <c r="BE531"/>
  <c r="T531"/>
  <c r="R531"/>
  <c r="P531"/>
  <c r="BI525"/>
  <c r="BH525"/>
  <c r="BG525"/>
  <c r="BE525"/>
  <c r="T525"/>
  <c r="R525"/>
  <c r="P525"/>
  <c r="BI521"/>
  <c r="BH521"/>
  <c r="BG521"/>
  <c r="BE521"/>
  <c r="T521"/>
  <c r="R521"/>
  <c r="P521"/>
  <c r="BI518"/>
  <c r="BH518"/>
  <c r="BG518"/>
  <c r="BE518"/>
  <c r="T518"/>
  <c r="R518"/>
  <c r="P518"/>
  <c r="BI511"/>
  <c r="BH511"/>
  <c r="BG511"/>
  <c r="BE511"/>
  <c r="T511"/>
  <c r="R511"/>
  <c r="P511"/>
  <c r="BI509"/>
  <c r="BH509"/>
  <c r="BG509"/>
  <c r="BE509"/>
  <c r="T509"/>
  <c r="R509"/>
  <c r="P509"/>
  <c r="BI508"/>
  <c r="BH508"/>
  <c r="BG508"/>
  <c r="BE508"/>
  <c r="T508"/>
  <c r="R508"/>
  <c r="P508"/>
  <c r="BI507"/>
  <c r="BH507"/>
  <c r="BG507"/>
  <c r="BE507"/>
  <c r="T507"/>
  <c r="R507"/>
  <c r="P507"/>
  <c r="BI505"/>
  <c r="BH505"/>
  <c r="BG505"/>
  <c r="BE505"/>
  <c r="T505"/>
  <c r="R505"/>
  <c r="P505"/>
  <c r="BI500"/>
  <c r="BH500"/>
  <c r="BG500"/>
  <c r="BE500"/>
  <c r="T500"/>
  <c r="R500"/>
  <c r="P500"/>
  <c r="BI495"/>
  <c r="BH495"/>
  <c r="BG495"/>
  <c r="BE495"/>
  <c r="T495"/>
  <c r="R495"/>
  <c r="P495"/>
  <c r="BI490"/>
  <c r="BH490"/>
  <c r="BG490"/>
  <c r="BE490"/>
  <c r="T490"/>
  <c r="R490"/>
  <c r="P490"/>
  <c r="BI487"/>
  <c r="BH487"/>
  <c r="BG487"/>
  <c r="BE487"/>
  <c r="T487"/>
  <c r="T486"/>
  <c r="R487"/>
  <c r="R486"/>
  <c r="P487"/>
  <c r="P486"/>
  <c r="BI484"/>
  <c r="BH484"/>
  <c r="BG484"/>
  <c r="BE484"/>
  <c r="T484"/>
  <c r="R484"/>
  <c r="P484"/>
  <c r="BI479"/>
  <c r="BH479"/>
  <c r="BG479"/>
  <c r="BE479"/>
  <c r="T479"/>
  <c r="R479"/>
  <c r="P479"/>
  <c r="BI475"/>
  <c r="BH475"/>
  <c r="BG475"/>
  <c r="BE475"/>
  <c r="T475"/>
  <c r="R475"/>
  <c r="P475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67"/>
  <c r="BH467"/>
  <c r="BG467"/>
  <c r="BE467"/>
  <c r="T467"/>
  <c r="R467"/>
  <c r="P467"/>
  <c r="BI464"/>
  <c r="BH464"/>
  <c r="BG464"/>
  <c r="BE464"/>
  <c r="T464"/>
  <c r="R464"/>
  <c r="P464"/>
  <c r="BI459"/>
  <c r="BH459"/>
  <c r="BG459"/>
  <c r="BE459"/>
  <c r="T459"/>
  <c r="R459"/>
  <c r="P459"/>
  <c r="BI453"/>
  <c r="BH453"/>
  <c r="BG453"/>
  <c r="BE453"/>
  <c r="T453"/>
  <c r="R453"/>
  <c r="P453"/>
  <c r="BI438"/>
  <c r="BH438"/>
  <c r="BG438"/>
  <c r="BE438"/>
  <c r="T438"/>
  <c r="R438"/>
  <c r="P438"/>
  <c r="BI429"/>
  <c r="BH429"/>
  <c r="BG429"/>
  <c r="BE429"/>
  <c r="T429"/>
  <c r="R429"/>
  <c r="P429"/>
  <c r="BI414"/>
  <c r="BH414"/>
  <c r="BG414"/>
  <c r="BE414"/>
  <c r="T414"/>
  <c r="R414"/>
  <c r="P414"/>
  <c r="BI412"/>
  <c r="BH412"/>
  <c r="BG412"/>
  <c r="BE412"/>
  <c r="T412"/>
  <c r="R412"/>
  <c r="P412"/>
  <c r="BI410"/>
  <c r="BH410"/>
  <c r="BG410"/>
  <c r="BE410"/>
  <c r="T410"/>
  <c r="R410"/>
  <c r="P410"/>
  <c r="BI408"/>
  <c r="BH408"/>
  <c r="BG408"/>
  <c r="BE408"/>
  <c r="T408"/>
  <c r="R408"/>
  <c r="P408"/>
  <c r="BI406"/>
  <c r="BH406"/>
  <c r="BG406"/>
  <c r="BE406"/>
  <c r="T406"/>
  <c r="R406"/>
  <c r="P406"/>
  <c r="BI403"/>
  <c r="BH403"/>
  <c r="BG403"/>
  <c r="BE403"/>
  <c r="T403"/>
  <c r="R403"/>
  <c r="P403"/>
  <c r="BI398"/>
  <c r="BH398"/>
  <c r="BG398"/>
  <c r="BE398"/>
  <c r="T398"/>
  <c r="R398"/>
  <c r="P398"/>
  <c r="BI393"/>
  <c r="BH393"/>
  <c r="BG393"/>
  <c r="BE393"/>
  <c r="T393"/>
  <c r="R393"/>
  <c r="P393"/>
  <c r="BI388"/>
  <c r="BH388"/>
  <c r="BG388"/>
  <c r="BE388"/>
  <c r="T388"/>
  <c r="R388"/>
  <c r="P388"/>
  <c r="BI384"/>
  <c r="BH384"/>
  <c r="BG384"/>
  <c r="BE384"/>
  <c r="T384"/>
  <c r="R384"/>
  <c r="P384"/>
  <c r="BI380"/>
  <c r="BH380"/>
  <c r="BG380"/>
  <c r="BE380"/>
  <c r="T380"/>
  <c r="R380"/>
  <c r="P380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3"/>
  <c r="BH363"/>
  <c r="BG363"/>
  <c r="BE363"/>
  <c r="T363"/>
  <c r="R363"/>
  <c r="P363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5"/>
  <c r="BH335"/>
  <c r="BG335"/>
  <c r="BE335"/>
  <c r="T335"/>
  <c r="R335"/>
  <c r="P335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27"/>
  <c r="BH327"/>
  <c r="BG327"/>
  <c r="BE327"/>
  <c r="T327"/>
  <c r="R327"/>
  <c r="P327"/>
  <c r="BI312"/>
  <c r="BH312"/>
  <c r="BG312"/>
  <c r="BE312"/>
  <c r="T312"/>
  <c r="R312"/>
  <c r="P312"/>
  <c r="BI309"/>
  <c r="BH309"/>
  <c r="BG309"/>
  <c r="BE309"/>
  <c r="T309"/>
  <c r="R309"/>
  <c r="P309"/>
  <c r="BI303"/>
  <c r="BH303"/>
  <c r="BG303"/>
  <c r="BE303"/>
  <c r="T303"/>
  <c r="R303"/>
  <c r="P303"/>
  <c r="BI302"/>
  <c r="BH302"/>
  <c r="BG302"/>
  <c r="BE302"/>
  <c r="T302"/>
  <c r="R302"/>
  <c r="P302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2"/>
  <c r="BH292"/>
  <c r="BG292"/>
  <c r="BE292"/>
  <c r="T292"/>
  <c r="R292"/>
  <c r="P292"/>
  <c r="BI286"/>
  <c r="BH286"/>
  <c r="BG286"/>
  <c r="BE286"/>
  <c r="T286"/>
  <c r="R286"/>
  <c r="P286"/>
  <c r="BI280"/>
  <c r="BH280"/>
  <c r="BG280"/>
  <c r="BE280"/>
  <c r="T280"/>
  <c r="R280"/>
  <c r="P280"/>
  <c r="BI275"/>
  <c r="BH275"/>
  <c r="BG275"/>
  <c r="BE275"/>
  <c r="T275"/>
  <c r="R275"/>
  <c r="P275"/>
  <c r="BI271"/>
  <c r="BH271"/>
  <c r="BG271"/>
  <c r="BE271"/>
  <c r="T271"/>
  <c r="R271"/>
  <c r="P271"/>
  <c r="BI270"/>
  <c r="BH270"/>
  <c r="BG270"/>
  <c r="BE270"/>
  <c r="T270"/>
  <c r="R270"/>
  <c r="P270"/>
  <c r="BI264"/>
  <c r="BH264"/>
  <c r="BG264"/>
  <c r="BE264"/>
  <c r="T264"/>
  <c r="R264"/>
  <c r="P264"/>
  <c r="BI257"/>
  <c r="BH257"/>
  <c r="BG257"/>
  <c r="BE257"/>
  <c r="T257"/>
  <c r="R257"/>
  <c r="P257"/>
  <c r="BI253"/>
  <c r="BH253"/>
  <c r="BG253"/>
  <c r="BE253"/>
  <c r="T253"/>
  <c r="R253"/>
  <c r="P253"/>
  <c r="BI251"/>
  <c r="BH251"/>
  <c r="BG251"/>
  <c r="BE251"/>
  <c r="T251"/>
  <c r="R251"/>
  <c r="P251"/>
  <c r="BI249"/>
  <c r="BH249"/>
  <c r="BG249"/>
  <c r="BE249"/>
  <c r="T249"/>
  <c r="R249"/>
  <c r="P249"/>
  <c r="BI246"/>
  <c r="BH246"/>
  <c r="BG246"/>
  <c r="BE246"/>
  <c r="T246"/>
  <c r="T245"/>
  <c r="R246"/>
  <c r="R245"/>
  <c r="P246"/>
  <c r="P245"/>
  <c r="BI241"/>
  <c r="BH241"/>
  <c r="BG241"/>
  <c r="BE241"/>
  <c r="T241"/>
  <c r="R241"/>
  <c r="P241"/>
  <c r="BI238"/>
  <c r="BH238"/>
  <c r="BG238"/>
  <c r="BE238"/>
  <c r="T238"/>
  <c r="R238"/>
  <c r="P238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20"/>
  <c r="BH220"/>
  <c r="BG220"/>
  <c r="BE220"/>
  <c r="T220"/>
  <c r="R220"/>
  <c r="P220"/>
  <c r="BI218"/>
  <c r="BH218"/>
  <c r="BG218"/>
  <c r="BE218"/>
  <c r="T218"/>
  <c r="R218"/>
  <c r="P218"/>
  <c r="BI205"/>
  <c r="BH205"/>
  <c r="BG205"/>
  <c r="BE205"/>
  <c r="T205"/>
  <c r="R205"/>
  <c r="P205"/>
  <c r="BI197"/>
  <c r="BH197"/>
  <c r="BG197"/>
  <c r="BE197"/>
  <c r="T197"/>
  <c r="R197"/>
  <c r="P197"/>
  <c r="BI180"/>
  <c r="BH180"/>
  <c r="BG180"/>
  <c r="BE180"/>
  <c r="T180"/>
  <c r="R180"/>
  <c r="P180"/>
  <c r="BI175"/>
  <c r="BH175"/>
  <c r="BG175"/>
  <c r="BE175"/>
  <c r="T175"/>
  <c r="R175"/>
  <c r="P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5"/>
  <c r="BH165"/>
  <c r="BG165"/>
  <c r="BE165"/>
  <c r="T165"/>
  <c r="R165"/>
  <c r="P165"/>
  <c r="BI164"/>
  <c r="BH164"/>
  <c r="BG164"/>
  <c r="BE164"/>
  <c r="T164"/>
  <c r="R164"/>
  <c r="P164"/>
  <c r="BI162"/>
  <c r="BH162"/>
  <c r="BG162"/>
  <c r="BE162"/>
  <c r="T162"/>
  <c r="R162"/>
  <c r="P162"/>
  <c r="BI157"/>
  <c r="BH157"/>
  <c r="BG157"/>
  <c r="BE157"/>
  <c r="T157"/>
  <c r="R157"/>
  <c r="P157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J134"/>
  <c r="J133"/>
  <c r="F133"/>
  <c r="F131"/>
  <c r="E129"/>
  <c r="J92"/>
  <c r="J91"/>
  <c r="F91"/>
  <c r="F89"/>
  <c r="E87"/>
  <c r="J18"/>
  <c r="E18"/>
  <c r="F134"/>
  <c r="J17"/>
  <c r="J12"/>
  <c r="J131"/>
  <c r="E7"/>
  <c r="E127"/>
  <c i="1" r="L90"/>
  <c r="AM90"/>
  <c r="AM89"/>
  <c r="L89"/>
  <c r="AM87"/>
  <c r="L87"/>
  <c r="L85"/>
  <c r="L84"/>
  <c i="2" r="J575"/>
  <c r="BK547"/>
  <c r="J534"/>
  <c r="BK487"/>
  <c r="J467"/>
  <c r="J429"/>
  <c r="J403"/>
  <c r="BK380"/>
  <c r="J367"/>
  <c r="J358"/>
  <c r="BK345"/>
  <c r="J303"/>
  <c r="BK275"/>
  <c r="J180"/>
  <c r="BK165"/>
  <c r="J141"/>
  <c r="BK536"/>
  <c r="BK511"/>
  <c r="J490"/>
  <c r="BK473"/>
  <c r="BK406"/>
  <c r="J370"/>
  <c r="BK358"/>
  <c r="BK342"/>
  <c r="BK336"/>
  <c r="BK327"/>
  <c r="J298"/>
  <c r="J271"/>
  <c r="J231"/>
  <c r="J222"/>
  <c r="J175"/>
  <c r="BK145"/>
  <c r="J590"/>
  <c r="BK553"/>
  <c r="BK539"/>
  <c r="J511"/>
  <c r="BK490"/>
  <c r="J473"/>
  <c r="J406"/>
  <c r="J380"/>
  <c r="BK356"/>
  <c r="J342"/>
  <c r="J333"/>
  <c r="BK302"/>
  <c r="BK257"/>
  <c r="BK235"/>
  <c r="J218"/>
  <c r="BK180"/>
  <c r="BK164"/>
  <c r="BK611"/>
  <c r="BK558"/>
  <c r="BK534"/>
  <c r="BK500"/>
  <c r="BK471"/>
  <c r="J453"/>
  <c r="BK352"/>
  <c r="BK332"/>
  <c r="J300"/>
  <c r="BK270"/>
  <c r="BK246"/>
  <c r="BK231"/>
  <c r="BK225"/>
  <c r="J164"/>
  <c r="BK143"/>
  <c i="3" r="J217"/>
  <c r="J204"/>
  <c r="BK192"/>
  <c r="BK184"/>
  <c r="J179"/>
  <c r="J165"/>
  <c r="J161"/>
  <c r="J227"/>
  <c r="BK220"/>
  <c r="J210"/>
  <c r="J197"/>
  <c r="J188"/>
  <c r="BK168"/>
  <c r="J163"/>
  <c r="BK152"/>
  <c r="BK138"/>
  <c r="BK129"/>
  <c r="J212"/>
  <c r="J203"/>
  <c r="J193"/>
  <c r="BK188"/>
  <c r="BK182"/>
  <c r="J174"/>
  <c r="BK166"/>
  <c r="BK153"/>
  <c r="BK145"/>
  <c r="J129"/>
  <c r="J222"/>
  <c r="BK213"/>
  <c r="BK204"/>
  <c r="BK196"/>
  <c r="BK180"/>
  <c r="BK174"/>
  <c r="BK163"/>
  <c r="BK150"/>
  <c r="J138"/>
  <c i="4" r="BK213"/>
  <c r="J209"/>
  <c r="J201"/>
  <c r="BK181"/>
  <c r="BK174"/>
  <c r="BK163"/>
  <c r="J155"/>
  <c r="J147"/>
  <c r="BK137"/>
  <c r="BK130"/>
  <c r="J193"/>
  <c r="J178"/>
  <c r="J172"/>
  <c r="J162"/>
  <c r="J158"/>
  <c r="BK147"/>
  <c r="J140"/>
  <c r="J130"/>
  <c r="J208"/>
  <c r="J191"/>
  <c r="J185"/>
  <c r="BK168"/>
  <c r="J145"/>
  <c r="BK142"/>
  <c r="J215"/>
  <c r="BK208"/>
  <c r="BK198"/>
  <c r="J174"/>
  <c r="J168"/>
  <c r="BK162"/>
  <c r="J156"/>
  <c r="BK148"/>
  <c r="BK141"/>
  <c r="J132"/>
  <c i="5" r="J129"/>
  <c r="J127"/>
  <c r="BK128"/>
  <c r="J133"/>
  <c r="BK122"/>
  <c i="2" r="J555"/>
  <c r="J543"/>
  <c r="J507"/>
  <c r="J479"/>
  <c r="BK438"/>
  <c r="J410"/>
  <c r="J393"/>
  <c r="J376"/>
  <c r="J364"/>
  <c r="J353"/>
  <c r="J338"/>
  <c r="BK292"/>
  <c r="J251"/>
  <c r="BK175"/>
  <c r="BK162"/>
  <c r="J611"/>
  <c r="J551"/>
  <c r="BK518"/>
  <c r="J487"/>
  <c r="J438"/>
  <c r="BK393"/>
  <c r="J363"/>
  <c r="J354"/>
  <c r="BK340"/>
  <c r="BK333"/>
  <c r="J302"/>
  <c r="BK286"/>
  <c r="J257"/>
  <c r="BK241"/>
  <c r="J220"/>
  <c r="J171"/>
  <c r="BK142"/>
  <c r="J560"/>
  <c r="J547"/>
  <c r="BK531"/>
  <c r="BK475"/>
  <c r="BK464"/>
  <c r="J412"/>
  <c r="BK384"/>
  <c r="BK359"/>
  <c r="J336"/>
  <c r="J332"/>
  <c r="J292"/>
  <c r="J275"/>
  <c r="J241"/>
  <c r="BK230"/>
  <c r="BK169"/>
  <c r="BK139"/>
  <c r="BK590"/>
  <c r="BK537"/>
  <c r="J518"/>
  <c r="J508"/>
  <c r="BK467"/>
  <c r="J408"/>
  <c r="J345"/>
  <c r="J331"/>
  <c r="J297"/>
  <c r="BK253"/>
  <c r="J238"/>
  <c r="J230"/>
  <c r="BK222"/>
  <c r="BK171"/>
  <c i="1" r="AS94"/>
  <c i="3" r="BK191"/>
  <c r="BK183"/>
  <c r="J180"/>
  <c r="J169"/>
  <c r="BK159"/>
  <c r="J152"/>
  <c r="J223"/>
  <c r="BK217"/>
  <c r="BK203"/>
  <c r="J190"/>
  <c r="J181"/>
  <c r="BK167"/>
  <c r="BK161"/>
  <c r="J149"/>
  <c r="BK134"/>
  <c r="J213"/>
  <c r="BK207"/>
  <c r="BK200"/>
  <c r="J191"/>
  <c r="J183"/>
  <c r="J172"/>
  <c r="BK165"/>
  <c r="BK155"/>
  <c r="BK143"/>
  <c r="BK135"/>
  <c r="BK224"/>
  <c r="J220"/>
  <c r="BK205"/>
  <c r="BK197"/>
  <c r="J187"/>
  <c r="J176"/>
  <c r="BK170"/>
  <c r="BK154"/>
  <c r="J143"/>
  <c r="J131"/>
  <c i="4" r="J210"/>
  <c r="BK200"/>
  <c r="BK186"/>
  <c r="BK175"/>
  <c r="J165"/>
  <c r="BK156"/>
  <c r="J153"/>
  <c r="J141"/>
  <c r="BK132"/>
  <c r="J198"/>
  <c r="BK187"/>
  <c r="BK173"/>
  <c r="J166"/>
  <c r="J160"/>
  <c r="BK152"/>
  <c r="BK144"/>
  <c r="BK139"/>
  <c r="BK211"/>
  <c r="BK193"/>
  <c r="J187"/>
  <c r="J183"/>
  <c r="BK167"/>
  <c r="J144"/>
  <c r="J136"/>
  <c r="J212"/>
  <c r="J200"/>
  <c r="J181"/>
  <c r="J169"/>
  <c r="J163"/>
  <c r="BK153"/>
  <c r="J146"/>
  <c r="BK140"/>
  <c i="5" r="J134"/>
  <c r="BK129"/>
  <c r="BK134"/>
  <c r="BK127"/>
  <c i="2" r="BK551"/>
  <c r="J539"/>
  <c r="BK508"/>
  <c r="J475"/>
  <c r="J459"/>
  <c r="BK412"/>
  <c r="BK398"/>
  <c r="J384"/>
  <c r="BK370"/>
  <c r="BK363"/>
  <c r="BK354"/>
  <c r="J348"/>
  <c r="J312"/>
  <c r="BK264"/>
  <c r="J205"/>
  <c r="J169"/>
  <c r="J142"/>
  <c r="BK543"/>
  <c r="J525"/>
  <c r="J509"/>
  <c r="BK484"/>
  <c r="J414"/>
  <c r="BK403"/>
  <c r="BK364"/>
  <c r="J356"/>
  <c r="BK348"/>
  <c r="BK338"/>
  <c r="BK303"/>
  <c r="BK297"/>
  <c r="J270"/>
  <c r="BK249"/>
  <c r="BK228"/>
  <c r="BK197"/>
  <c r="J165"/>
  <c r="BK575"/>
  <c r="BK549"/>
  <c r="J537"/>
  <c r="BK505"/>
  <c r="J472"/>
  <c r="BK429"/>
  <c r="BK388"/>
  <c r="BK376"/>
  <c r="J352"/>
  <c r="J340"/>
  <c r="J309"/>
  <c r="BK271"/>
  <c r="BK233"/>
  <c r="BK205"/>
  <c r="J168"/>
  <c r="BK141"/>
  <c r="J553"/>
  <c r="BK521"/>
  <c r="BK509"/>
  <c r="J495"/>
  <c r="J464"/>
  <c r="BK410"/>
  <c r="J341"/>
  <c r="BK309"/>
  <c r="J264"/>
  <c r="J249"/>
  <c r="J235"/>
  <c r="J228"/>
  <c r="BK168"/>
  <c r="J157"/>
  <c i="3" r="BK219"/>
  <c r="BK210"/>
  <c r="BK193"/>
  <c r="BK187"/>
  <c r="J182"/>
  <c r="J170"/>
  <c r="BK162"/>
  <c r="J155"/>
  <c r="BK227"/>
  <c r="BK221"/>
  <c r="BK212"/>
  <c r="J194"/>
  <c r="BK177"/>
  <c r="J166"/>
  <c r="J154"/>
  <c r="J135"/>
  <c r="J224"/>
  <c r="J205"/>
  <c r="J196"/>
  <c r="BK190"/>
  <c r="J184"/>
  <c r="BK175"/>
  <c r="J167"/>
  <c r="J159"/>
  <c r="BK148"/>
  <c r="J136"/>
  <c r="J226"/>
  <c r="J219"/>
  <c r="J207"/>
  <c r="BK198"/>
  <c r="BK189"/>
  <c r="J177"/>
  <c r="BK172"/>
  <c r="J153"/>
  <c r="J141"/>
  <c r="BK136"/>
  <c i="4" r="BK205"/>
  <c r="BK192"/>
  <c r="BK185"/>
  <c r="BK172"/>
  <c r="J161"/>
  <c r="J154"/>
  <c r="J138"/>
  <c r="BK196"/>
  <c r="J175"/>
  <c r="BK169"/>
  <c r="BK161"/>
  <c r="BK154"/>
  <c r="BK146"/>
  <c r="BK135"/>
  <c r="BK209"/>
  <c r="J192"/>
  <c r="J186"/>
  <c r="J170"/>
  <c r="J149"/>
  <c r="BK143"/>
  <c r="BK215"/>
  <c r="BK201"/>
  <c r="BK191"/>
  <c r="J171"/>
  <c r="J167"/>
  <c r="BK160"/>
  <c r="J152"/>
  <c r="BK145"/>
  <c r="J137"/>
  <c i="5" r="BK131"/>
  <c r="J122"/>
  <c r="J131"/>
  <c i="2" r="BK560"/>
  <c r="J549"/>
  <c r="BK495"/>
  <c r="BK453"/>
  <c r="BK414"/>
  <c r="BK408"/>
  <c r="J388"/>
  <c r="J373"/>
  <c r="BK357"/>
  <c r="BK351"/>
  <c r="BK341"/>
  <c r="BK298"/>
  <c r="J246"/>
  <c r="J173"/>
  <c r="J145"/>
  <c r="J606"/>
  <c r="J531"/>
  <c r="J521"/>
  <c r="J500"/>
  <c r="BK472"/>
  <c r="BK373"/>
  <c r="J359"/>
  <c r="BK353"/>
  <c r="BK331"/>
  <c r="BK300"/>
  <c r="J280"/>
  <c r="J253"/>
  <c r="BK229"/>
  <c r="BK220"/>
  <c r="BK173"/>
  <c r="BK157"/>
  <c r="J139"/>
  <c r="J558"/>
  <c r="J536"/>
  <c r="BK507"/>
  <c r="J484"/>
  <c r="J471"/>
  <c r="J398"/>
  <c r="BK367"/>
  <c r="J351"/>
  <c r="J335"/>
  <c r="J327"/>
  <c r="BK280"/>
  <c r="BK238"/>
  <c r="J225"/>
  <c r="J197"/>
  <c r="J143"/>
  <c r="BK606"/>
  <c r="BK555"/>
  <c r="BK525"/>
  <c r="J505"/>
  <c r="BK479"/>
  <c r="BK459"/>
  <c r="J357"/>
  <c r="BK335"/>
  <c r="BK312"/>
  <c r="J286"/>
  <c r="BK251"/>
  <c r="J233"/>
  <c r="J229"/>
  <c r="BK218"/>
  <c r="J162"/>
  <c i="3" r="BK223"/>
  <c r="J215"/>
  <c r="J198"/>
  <c r="BK185"/>
  <c r="BK181"/>
  <c r="J178"/>
  <c r="BK164"/>
  <c r="BK157"/>
  <c r="J148"/>
  <c r="BK222"/>
  <c r="BK215"/>
  <c r="J202"/>
  <c r="J189"/>
  <c r="BK176"/>
  <c r="J164"/>
  <c r="J157"/>
  <c r="J145"/>
  <c r="BK226"/>
  <c r="J208"/>
  <c r="BK202"/>
  <c r="J192"/>
  <c r="J185"/>
  <c r="BK179"/>
  <c r="J168"/>
  <c r="J162"/>
  <c r="J150"/>
  <c r="BK141"/>
  <c r="BK131"/>
  <c r="J221"/>
  <c r="BK208"/>
  <c r="J200"/>
  <c r="BK194"/>
  <c r="BK178"/>
  <c r="J175"/>
  <c r="BK169"/>
  <c r="BK149"/>
  <c r="J134"/>
  <c i="4" r="J211"/>
  <c r="BK202"/>
  <c r="BK189"/>
  <c r="BK178"/>
  <c r="BK166"/>
  <c r="BK159"/>
  <c r="J150"/>
  <c r="J139"/>
  <c r="BK136"/>
  <c r="BK210"/>
  <c r="BK183"/>
  <c r="BK171"/>
  <c r="J159"/>
  <c r="BK155"/>
  <c r="J148"/>
  <c r="J143"/>
  <c r="BK212"/>
  <c r="J205"/>
  <c r="J189"/>
  <c r="J173"/>
  <c r="BK150"/>
  <c r="BK138"/>
  <c r="J213"/>
  <c r="J202"/>
  <c r="J196"/>
  <c r="BK170"/>
  <c r="BK165"/>
  <c r="BK158"/>
  <c r="BK149"/>
  <c r="J142"/>
  <c r="J135"/>
  <c i="5" r="J128"/>
  <c r="BK133"/>
  <c r="J125"/>
  <c r="BK125"/>
  <c i="2" l="1" r="R138"/>
  <c r="R144"/>
  <c r="P167"/>
  <c r="R172"/>
  <c r="BK227"/>
  <c r="J227"/>
  <c r="J101"/>
  <c r="R227"/>
  <c r="BK232"/>
  <c r="J232"/>
  <c r="J102"/>
  <c r="T237"/>
  <c r="T248"/>
  <c r="BK256"/>
  <c r="J256"/>
  <c r="J107"/>
  <c r="P274"/>
  <c r="BK330"/>
  <c r="J330"/>
  <c r="J109"/>
  <c r="R339"/>
  <c r="T366"/>
  <c r="R413"/>
  <c r="BK489"/>
  <c r="J489"/>
  <c r="J115"/>
  <c r="BK538"/>
  <c r="J538"/>
  <c r="J116"/>
  <c r="P559"/>
  <c i="3" r="R128"/>
  <c r="P133"/>
  <c r="T140"/>
  <c r="R147"/>
  <c r="P151"/>
  <c r="P171"/>
  <c r="BK186"/>
  <c r="J186"/>
  <c r="J105"/>
  <c r="BK225"/>
  <c r="J225"/>
  <c r="J106"/>
  <c i="4" r="T129"/>
  <c r="BK134"/>
  <c r="J134"/>
  <c r="J98"/>
  <c r="R151"/>
  <c r="P157"/>
  <c r="BK164"/>
  <c r="J164"/>
  <c r="J101"/>
  <c r="P177"/>
  <c r="T190"/>
  <c r="T184"/>
  <c r="T195"/>
  <c r="P207"/>
  <c i="2" r="BK138"/>
  <c r="J138"/>
  <c r="J97"/>
  <c r="BK144"/>
  <c r="J144"/>
  <c r="J98"/>
  <c r="BK172"/>
  <c r="J172"/>
  <c r="J100"/>
  <c r="BK237"/>
  <c r="J237"/>
  <c r="J103"/>
  <c r="P248"/>
  <c r="P256"/>
  <c r="T274"/>
  <c r="T330"/>
  <c r="T339"/>
  <c r="R366"/>
  <c r="P413"/>
  <c r="P489"/>
  <c r="P485"/>
  <c r="T538"/>
  <c r="BK559"/>
  <c r="J559"/>
  <c r="J117"/>
  <c i="3" r="P128"/>
  <c r="P127"/>
  <c r="BK133"/>
  <c r="J133"/>
  <c r="J99"/>
  <c r="BK140"/>
  <c r="J140"/>
  <c r="J101"/>
  <c r="P147"/>
  <c r="BK151"/>
  <c r="J151"/>
  <c r="J103"/>
  <c r="R171"/>
  <c r="R186"/>
  <c r="R225"/>
  <c i="4" r="BK129"/>
  <c r="J129"/>
  <c r="J97"/>
  <c r="P134"/>
  <c r="P151"/>
  <c r="BK157"/>
  <c r="J157"/>
  <c r="J100"/>
  <c r="R164"/>
  <c r="R177"/>
  <c r="R190"/>
  <c r="R184"/>
  <c r="P195"/>
  <c r="T207"/>
  <c i="2" r="P138"/>
  <c r="P144"/>
  <c r="BK167"/>
  <c r="J167"/>
  <c r="J99"/>
  <c r="T167"/>
  <c r="T172"/>
  <c r="P227"/>
  <c r="T227"/>
  <c r="P232"/>
  <c r="R232"/>
  <c r="R237"/>
  <c r="BK248"/>
  <c r="J248"/>
  <c r="J106"/>
  <c r="R256"/>
  <c r="BK274"/>
  <c r="J274"/>
  <c r="J108"/>
  <c r="R330"/>
  <c r="P339"/>
  <c r="P366"/>
  <c r="BK413"/>
  <c r="J413"/>
  <c r="J112"/>
  <c r="T489"/>
  <c r="T485"/>
  <c r="R538"/>
  <c r="R559"/>
  <c i="3" r="T128"/>
  <c r="R133"/>
  <c r="P140"/>
  <c r="BK147"/>
  <c r="J147"/>
  <c r="J102"/>
  <c r="R151"/>
  <c r="BK171"/>
  <c r="J171"/>
  <c r="J104"/>
  <c r="T186"/>
  <c r="T225"/>
  <c i="4" r="P129"/>
  <c r="R134"/>
  <c r="BK151"/>
  <c r="J151"/>
  <c r="J99"/>
  <c r="T157"/>
  <c r="T164"/>
  <c r="BK177"/>
  <c r="J177"/>
  <c r="J103"/>
  <c r="P190"/>
  <c r="P184"/>
  <c r="BK195"/>
  <c r="J195"/>
  <c r="J106"/>
  <c r="BK207"/>
  <c r="J207"/>
  <c r="J108"/>
  <c i="2" r="T138"/>
  <c r="T144"/>
  <c r="R167"/>
  <c r="P172"/>
  <c r="T232"/>
  <c r="P237"/>
  <c r="R248"/>
  <c r="T256"/>
  <c r="R274"/>
  <c r="P330"/>
  <c r="BK339"/>
  <c r="J339"/>
  <c r="J110"/>
  <c r="BK366"/>
  <c r="J366"/>
  <c r="J111"/>
  <c r="T413"/>
  <c r="R489"/>
  <c r="R485"/>
  <c r="P538"/>
  <c r="T559"/>
  <c i="3" r="BK128"/>
  <c r="J128"/>
  <c r="J98"/>
  <c r="T133"/>
  <c r="R140"/>
  <c r="R139"/>
  <c r="T147"/>
  <c r="T151"/>
  <c r="T171"/>
  <c r="P186"/>
  <c r="P225"/>
  <c i="4" r="R129"/>
  <c r="T134"/>
  <c r="T151"/>
  <c r="R157"/>
  <c r="P164"/>
  <c r="T177"/>
  <c r="BK190"/>
  <c r="J190"/>
  <c r="J105"/>
  <c r="R195"/>
  <c r="R207"/>
  <c i="5" r="BK124"/>
  <c r="J124"/>
  <c r="J99"/>
  <c r="P124"/>
  <c r="P120"/>
  <c r="P119"/>
  <c i="1" r="AU98"/>
  <c i="5" r="R124"/>
  <c r="R120"/>
  <c r="R119"/>
  <c r="T124"/>
  <c r="T120"/>
  <c r="T119"/>
  <c i="2" r="BK486"/>
  <c r="J486"/>
  <c r="J114"/>
  <c i="4" r="BK184"/>
  <c r="J184"/>
  <c r="J104"/>
  <c r="BK204"/>
  <c r="J204"/>
  <c r="J107"/>
  <c i="2" r="BK245"/>
  <c r="J245"/>
  <c r="J104"/>
  <c i="5" r="BK121"/>
  <c r="J121"/>
  <c r="J98"/>
  <c r="E85"/>
  <c r="BF125"/>
  <c r="BF122"/>
  <c r="BF134"/>
  <c r="J89"/>
  <c r="F92"/>
  <c r="BF128"/>
  <c r="BF129"/>
  <c r="BF133"/>
  <c r="BF127"/>
  <c r="BF131"/>
  <c i="4" r="J89"/>
  <c r="BF130"/>
  <c r="BF136"/>
  <c r="BF137"/>
  <c r="BF141"/>
  <c r="BF142"/>
  <c r="BF150"/>
  <c r="BF153"/>
  <c r="BF155"/>
  <c r="BF159"/>
  <c r="BF162"/>
  <c r="BF166"/>
  <c r="BF168"/>
  <c r="BF170"/>
  <c r="BF172"/>
  <c r="BF178"/>
  <c r="BF189"/>
  <c r="BF193"/>
  <c r="BF198"/>
  <c r="BF201"/>
  <c r="BF215"/>
  <c r="F92"/>
  <c r="BF143"/>
  <c r="BF144"/>
  <c r="BF148"/>
  <c r="BF169"/>
  <c r="BF185"/>
  <c r="BF186"/>
  <c r="BF187"/>
  <c r="BF202"/>
  <c r="BF205"/>
  <c r="BF211"/>
  <c r="BF213"/>
  <c r="E85"/>
  <c r="BF132"/>
  <c r="BF139"/>
  <c r="BF140"/>
  <c r="BF154"/>
  <c r="BF158"/>
  <c r="BF167"/>
  <c r="BF171"/>
  <c r="BF174"/>
  <c r="BF175"/>
  <c r="BF181"/>
  <c r="BF192"/>
  <c r="BF200"/>
  <c r="BF209"/>
  <c r="BF212"/>
  <c r="BF135"/>
  <c r="BF138"/>
  <c r="BF145"/>
  <c r="BF146"/>
  <c r="BF147"/>
  <c r="BF149"/>
  <c r="BF152"/>
  <c r="BF156"/>
  <c r="BF160"/>
  <c r="BF161"/>
  <c r="BF163"/>
  <c r="BF165"/>
  <c r="BF173"/>
  <c r="BF183"/>
  <c r="BF191"/>
  <c r="BF196"/>
  <c r="BF208"/>
  <c r="BF210"/>
  <c i="3" r="J89"/>
  <c r="E116"/>
  <c r="BF129"/>
  <c r="BF134"/>
  <c r="BF136"/>
  <c r="BF162"/>
  <c r="BF176"/>
  <c r="BF185"/>
  <c r="BF198"/>
  <c r="BF205"/>
  <c r="BF207"/>
  <c r="BF215"/>
  <c r="BF217"/>
  <c r="BF219"/>
  <c r="BF220"/>
  <c r="BF224"/>
  <c r="F123"/>
  <c r="BF138"/>
  <c r="BF141"/>
  <c r="BF143"/>
  <c r="BF149"/>
  <c r="BF157"/>
  <c r="BF161"/>
  <c r="BF166"/>
  <c r="BF167"/>
  <c r="BF169"/>
  <c r="BF170"/>
  <c r="BF172"/>
  <c r="BF174"/>
  <c r="BF175"/>
  <c r="BF180"/>
  <c r="BF182"/>
  <c r="BF183"/>
  <c r="BF184"/>
  <c r="BF194"/>
  <c r="BF200"/>
  <c r="BF202"/>
  <c r="BF204"/>
  <c r="BF210"/>
  <c r="BF212"/>
  <c r="BF221"/>
  <c r="BF223"/>
  <c r="BF135"/>
  <c r="BF148"/>
  <c r="BF153"/>
  <c r="BF164"/>
  <c r="BF165"/>
  <c r="BF177"/>
  <c r="BF179"/>
  <c r="BF188"/>
  <c r="BF190"/>
  <c r="BF193"/>
  <c r="BF208"/>
  <c r="BF213"/>
  <c r="BF222"/>
  <c r="BF227"/>
  <c r="BF131"/>
  <c r="BF145"/>
  <c r="BF150"/>
  <c r="BF152"/>
  <c r="BF154"/>
  <c r="BF155"/>
  <c r="BF159"/>
  <c r="BF163"/>
  <c r="BF168"/>
  <c r="BF178"/>
  <c r="BF181"/>
  <c r="BF187"/>
  <c r="BF189"/>
  <c r="BF191"/>
  <c r="BF192"/>
  <c r="BF196"/>
  <c r="BF197"/>
  <c r="BF203"/>
  <c r="BF226"/>
  <c i="2" r="E85"/>
  <c r="F92"/>
  <c r="BF142"/>
  <c r="BF145"/>
  <c r="BF162"/>
  <c r="BF168"/>
  <c r="BF218"/>
  <c r="BF222"/>
  <c r="BF225"/>
  <c r="BF228"/>
  <c r="BF241"/>
  <c r="BF246"/>
  <c r="BF257"/>
  <c r="BF292"/>
  <c r="BF298"/>
  <c r="BF341"/>
  <c r="BF342"/>
  <c r="BF356"/>
  <c r="BF388"/>
  <c r="BF393"/>
  <c r="BF406"/>
  <c r="BF473"/>
  <c r="BF490"/>
  <c r="BF495"/>
  <c r="BF500"/>
  <c r="BF508"/>
  <c r="BF518"/>
  <c r="BF551"/>
  <c r="BF611"/>
  <c r="BF171"/>
  <c r="BF205"/>
  <c r="BF220"/>
  <c r="BF231"/>
  <c r="BF233"/>
  <c r="BF238"/>
  <c r="BF249"/>
  <c r="BF253"/>
  <c r="BF286"/>
  <c r="BF300"/>
  <c r="BF302"/>
  <c r="BF303"/>
  <c r="BF331"/>
  <c r="BF332"/>
  <c r="BF333"/>
  <c r="BF335"/>
  <c r="BF338"/>
  <c r="BF348"/>
  <c r="BF351"/>
  <c r="BF353"/>
  <c r="BF354"/>
  <c r="BF357"/>
  <c r="BF363"/>
  <c r="BF384"/>
  <c r="BF403"/>
  <c r="BF410"/>
  <c r="BF429"/>
  <c r="BF467"/>
  <c r="BF471"/>
  <c r="BF507"/>
  <c r="BF509"/>
  <c r="BF534"/>
  <c r="BF536"/>
  <c r="BF543"/>
  <c r="BF549"/>
  <c r="BF553"/>
  <c r="BF555"/>
  <c r="BF606"/>
  <c r="J89"/>
  <c r="BF164"/>
  <c r="BF165"/>
  <c r="BF173"/>
  <c r="BF229"/>
  <c r="BF230"/>
  <c r="BF251"/>
  <c r="BF264"/>
  <c r="BF270"/>
  <c r="BF271"/>
  <c r="BF275"/>
  <c r="BF297"/>
  <c r="BF309"/>
  <c r="BF312"/>
  <c r="BF327"/>
  <c r="BF345"/>
  <c r="BF358"/>
  <c r="BF359"/>
  <c r="BF398"/>
  <c r="BF412"/>
  <c r="BF438"/>
  <c r="BF459"/>
  <c r="BF472"/>
  <c r="BF484"/>
  <c r="BF487"/>
  <c r="BF511"/>
  <c r="BF525"/>
  <c r="BF539"/>
  <c r="BF547"/>
  <c r="BF590"/>
  <c r="BF139"/>
  <c r="BF141"/>
  <c r="BF143"/>
  <c r="BF157"/>
  <c r="BF169"/>
  <c r="BF175"/>
  <c r="BF180"/>
  <c r="BF197"/>
  <c r="BF235"/>
  <c r="BF280"/>
  <c r="BF336"/>
  <c r="BF340"/>
  <c r="BF352"/>
  <c r="BF364"/>
  <c r="BF367"/>
  <c r="BF370"/>
  <c r="BF373"/>
  <c r="BF376"/>
  <c r="BF380"/>
  <c r="BF408"/>
  <c r="BF414"/>
  <c r="BF453"/>
  <c r="BF464"/>
  <c r="BF475"/>
  <c r="BF479"/>
  <c r="BF505"/>
  <c r="BF521"/>
  <c r="BF531"/>
  <c r="BF537"/>
  <c r="BF558"/>
  <c r="BF560"/>
  <c r="BF575"/>
  <c r="F37"/>
  <c i="1" r="BD95"/>
  <c i="2" r="F33"/>
  <c i="1" r="AZ95"/>
  <c i="3" r="F35"/>
  <c i="1" r="BB96"/>
  <c i="4" r="F36"/>
  <c i="1" r="BC97"/>
  <c i="5" r="F36"/>
  <c i="1" r="BC98"/>
  <c i="2" r="F35"/>
  <c i="1" r="BB95"/>
  <c i="3" r="F36"/>
  <c i="1" r="BC96"/>
  <c i="3" r="J33"/>
  <c i="1" r="AV96"/>
  <c i="4" r="F35"/>
  <c i="1" r="BB97"/>
  <c i="4" r="F37"/>
  <c i="1" r="BD97"/>
  <c i="2" r="J33"/>
  <c i="1" r="AV95"/>
  <c i="3" r="F37"/>
  <c i="1" r="BD96"/>
  <c i="4" r="J33"/>
  <c i="1" r="AV97"/>
  <c i="5" r="F37"/>
  <c i="1" r="BD98"/>
  <c i="5" r="F33"/>
  <c i="1" r="AZ98"/>
  <c i="2" r="F36"/>
  <c i="1" r="BC95"/>
  <c i="3" r="F33"/>
  <c i="1" r="AZ96"/>
  <c i="4" r="F33"/>
  <c i="1" r="AZ97"/>
  <c i="5" r="J33"/>
  <c i="1" r="AV98"/>
  <c i="5" r="F35"/>
  <c i="1" r="BB98"/>
  <c i="2" l="1" r="T247"/>
  <c r="R247"/>
  <c i="3" r="T127"/>
  <c i="2" r="P247"/>
  <c i="4" r="T176"/>
  <c i="2" r="T137"/>
  <c i="3" r="P139"/>
  <c r="P126"/>
  <c i="1" r="AU96"/>
  <c i="2" r="P137"/>
  <c i="1" r="AU95"/>
  <c i="2" r="R137"/>
  <c i="4" r="R176"/>
  <c r="R128"/>
  <c r="P176"/>
  <c r="P128"/>
  <c i="1" r="AU97"/>
  <c i="4" r="T128"/>
  <c i="3" r="T139"/>
  <c r="R127"/>
  <c r="R126"/>
  <c i="2" r="BK247"/>
  <c r="J247"/>
  <c r="J105"/>
  <c r="BK485"/>
  <c r="J485"/>
  <c r="J113"/>
  <c i="4" r="BK176"/>
  <c r="J176"/>
  <c r="J102"/>
  <c i="3" r="BK139"/>
  <c r="J139"/>
  <c r="J100"/>
  <c i="4" r="BK128"/>
  <c r="J128"/>
  <c r="J96"/>
  <c i="2" r="BK137"/>
  <c r="J137"/>
  <c r="J96"/>
  <c i="3" r="BK127"/>
  <c r="J127"/>
  <c r="J97"/>
  <c i="5" r="BK120"/>
  <c r="J120"/>
  <c r="J97"/>
  <c i="2" r="F34"/>
  <c i="1" r="BA95"/>
  <c i="3" r="F34"/>
  <c i="1" r="BA96"/>
  <c i="4" r="F34"/>
  <c i="1" r="BA97"/>
  <c i="5" r="J34"/>
  <c i="1" r="AW98"/>
  <c r="AT98"/>
  <c i="5" r="F34"/>
  <c i="1" r="BA98"/>
  <c i="2" r="J34"/>
  <c i="1" r="AW95"/>
  <c r="AT95"/>
  <c i="3" r="J34"/>
  <c i="1" r="AW96"/>
  <c r="AT96"/>
  <c i="4" r="J34"/>
  <c i="1" r="AW97"/>
  <c r="AT97"/>
  <c r="AZ94"/>
  <c r="W29"/>
  <c r="BD94"/>
  <c r="W33"/>
  <c r="BB94"/>
  <c r="AX94"/>
  <c r="BC94"/>
  <c r="AY94"/>
  <c i="3" l="1" r="T126"/>
  <c i="5" r="BK119"/>
  <c r="J119"/>
  <c r="J96"/>
  <c i="3" r="BK126"/>
  <c r="J126"/>
  <c r="J96"/>
  <c i="1" r="AU94"/>
  <c i="2" r="J30"/>
  <c i="1" r="AG95"/>
  <c r="W31"/>
  <c r="W32"/>
  <c i="4" r="J30"/>
  <c i="1" r="AG97"/>
  <c r="BA94"/>
  <c r="W30"/>
  <c r="AV94"/>
  <c r="AK29"/>
  <c i="4" l="1" r="J39"/>
  <c i="2" r="J39"/>
  <c i="1" r="AN95"/>
  <c r="AN97"/>
  <c i="5" r="J30"/>
  <c i="1" r="AG98"/>
  <c i="3" r="J30"/>
  <c i="1" r="AG96"/>
  <c r="AW94"/>
  <c r="AK30"/>
  <c i="3" l="1" r="J39"/>
  <c i="5" r="J39"/>
  <c i="1" r="AN98"/>
  <c r="AN96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<sst xmlns="http://schemas.openxmlformats.org/spreadsheetml/2006/main">
  <si>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</si>
  <si>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</si>
  <si>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</si>
  <si>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</si>
  <si>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</si>
  <si>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{bee35631-6cc3-4e28-aa26-acad1f24bb67}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</si>
  <si>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</si>
  <si>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</si>
  <si>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</si>
  <si>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</si>
  <si>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</si>
  <si>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</si>
  <si>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</si>
  <si>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</si>
  <si>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</si>
  <si>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</si>
  <si>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</si>
  <si>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Dětský domov Rovečné -  Rekonstrukce ÚT</t>
  </si>
  <si>
    <t>KSO:</t>
  </si>
  <si>
    <t>CC-CZ:</t>
  </si>
  <si>
    <t>Místo:</t>
  </si>
  <si>
    <t>Rovečné č.p. 40</t>
  </si>
  <si>
    <t>Datum:</t>
  </si>
  <si>
    <t>15. 3. 2024</t>
  </si>
  <si>
    <t>Zadavatel:</t>
  </si>
  <si>
    <t>IČ:</t>
  </si>
  <si>
    <t>Kraj Vysočina, Žižkova 57/1882, Jihlava</t>
  </si>
  <si>
    <t>DIČ:</t>
  </si>
  <si>
    <t>Uchazeč:</t>
  </si>
  <si>
    <t>Vyplň údaj</t>
  </si>
  <si>
    <t>Projektant:</t>
  </si>
  <si>
    <t>Filip Marek, Brněnská 326/34, Žďár nad Sázavou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</si>
  <si>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</si>
  <si>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</si>
  <si>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</si>
  <si>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</si>
  <si>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</si>
  <si>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</si>
  <si>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</si>
  <si>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</si>
  <si>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</si>
  <si>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</si>
  <si>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</si>
  <si>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</si>
  <si>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</si>
  <si>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</si>
  <si>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</si>
  <si>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</si>
  <si>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</si>
  <si>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</si>
  <si>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</si>
  <si>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</si>
  <si>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</si>
  <si>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</si>
  <si>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</si>
  <si>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</si>
  <si>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</si>
  <si>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</si>
  <si>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</si>
  <si>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</si>
  <si>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</si>
  <si>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</si>
  <si>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</si>
  <si>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</si>
  <si>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</si>
  <si>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</si>
  <si>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</si>
  <si>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</si>
  <si>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</si>
  <si>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</si>
  <si>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</si>
  <si>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</si>
  <si>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</si>
  <si>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</si>
  <si>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</si>
  <si>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</si>
  <si>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</si>
  <si>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</si>
  <si>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</si>
  <si>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</si>
  <si>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</si>
  <si>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</si>
  <si>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úpravy</t>
  </si>
  <si>
    <t>STA</t>
  </si>
  <si>
    <t>1</t>
  </si>
  <si>
    <t>{22e0a982-e548-4f8c-8c35-55dfafee2cd0}</t>
  </si>
  <si>
    <t>D.1.4.1</t>
  </si>
  <si>
    <t>ústřední vytápění</t>
  </si>
  <si>
    <t>{40cdd416-a5f6-432f-af90-017384729806}</t>
  </si>
  <si>
    <t>D.1.4.2</t>
  </si>
  <si>
    <t>elektrické rozvody</t>
  </si>
  <si>
    <t>{5d5c2d82-9f66-47da-8352-5e193a77ce26}</t>
  </si>
  <si>
    <t>D.1.4.</t>
  </si>
  <si>
    <t>ostatní a vedlejší náklady</t>
  </si>
  <si>
    <t>{d9e26000-82c9-4a51-a68e-fda699e10c6d}</t>
  </si>
  <si>
    <t>KRYCÍ LIST SOUPISU PRACÍ</t>
  </si>
  <si>
    <t>Objekt:</t>
  </si>
  <si>
    <t>SO 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</si>
  <si>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</si>
  <si>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</si>
  <si>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</si>
  <si>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</si>
  <si>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</si>
  <si>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31 - Zdi podpěrné a volné</t>
  </si>
  <si>
    <t>311 - SDK konstrukce</t>
  </si>
  <si>
    <t>4.11 - Vodorovné konstrukce</t>
  </si>
  <si>
    <t>61 - Úprava povrchů vnitřní</t>
  </si>
  <si>
    <t>64 - Výplně otvorů</t>
  </si>
  <si>
    <t>94 - Lešení a stavební výtahy</t>
  </si>
  <si>
    <t>95 - Dokončovací konstrukce na pozemních stavbách</t>
  </si>
  <si>
    <t>99 - Staveništní přesun hmot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</si>
  <si>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</si>
  <si>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</si>
  <si>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</si>
  <si>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</si>
  <si>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</si>
  <si>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766 - Konstrukce truhlářské</t>
  </si>
  <si>
    <t>767 - Konstrukce zámečnické</t>
  </si>
  <si>
    <t>776 - Podlahy povlakové</t>
  </si>
  <si>
    <t>PSV - Práce a dodávky PSV</t>
  </si>
  <si>
    <t xml:space="preserve">    713 - Izolace tepelné</t>
  </si>
  <si>
    <t xml:space="preserve">    771 - Podlahy z dlaždic a obklady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</si>
  <si>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</si>
  <si>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</si>
  <si>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</si>
  <si>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</si>
  <si>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</si>
  <si>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</si>
  <si>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</si>
  <si>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</si>
  <si>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</si>
  <si>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</si>
  <si>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</si>
  <si>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</si>
  <si>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</si>
  <si>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</si>
  <si>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</si>
  <si>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</si>
  <si>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Zdi podpěrné a volné</t>
  </si>
  <si>
    <t>ROZPOCET</t>
  </si>
  <si>
    <t>K</t>
  </si>
  <si>
    <t>310239211RT2</t>
  </si>
  <si>
    <t>Zazdívka otvorů plochy do 4 m2 cihlami na MVC</t>
  </si>
  <si>
    <t>m3</t>
  </si>
  <si>
    <t>4</t>
  </si>
  <si>
    <t>2</t>
  </si>
  <si>
    <t>1981788047</t>
  </si>
  <si>
    <t>VV</t>
  </si>
  <si>
    <t>0,91*1,2" zazdění niky M 212</t>
  </si>
  <si>
    <t>317121102R00</t>
  </si>
  <si>
    <t>Osazení překladu světlost otvoru do 180 cm</t>
  </si>
  <si>
    <t>kus</t>
  </si>
  <si>
    <t>-1868029015</t>
  </si>
  <si>
    <t>3</t>
  </si>
  <si>
    <t>M</t>
  </si>
  <si>
    <t>59321211</t>
  </si>
  <si>
    <t>Překlad železobetonový RZP 149/14/14 V</t>
  </si>
  <si>
    <t>8</t>
  </si>
  <si>
    <t>-1245416182</t>
  </si>
  <si>
    <t>59640001</t>
  </si>
  <si>
    <t>překlad keramický plochý š 115mm dl 1,25m</t>
  </si>
  <si>
    <t>32</t>
  </si>
  <si>
    <t>16</t>
  </si>
  <si>
    <t>1592682932</t>
  </si>
  <si>
    <t>311</t>
  </si>
  <si>
    <t>SDK konstrukce</t>
  </si>
  <si>
    <t>5</t>
  </si>
  <si>
    <t>342264051RT3</t>
  </si>
  <si>
    <t>Podhled sádrokartonový na zavěšenou ocel. konstr., desky standard impreg. tl. 12,5 mm, bez izolace</t>
  </si>
  <si>
    <t>m2</t>
  </si>
  <si>
    <t>92142927</t>
  </si>
  <si>
    <t>P</t>
  </si>
  <si>
    <t>Poznámka k položce:_x000d_
Součástí ceny je :_x000d_
- spáry mezi deskami opatřit samolepící výztuhou_x000d_
- styk SDK deska/stěna opatřit trvale pružným tnelem</t>
  </si>
  <si>
    <t>6,5*3,15+0,15*6,5+0,15*3,15"M201</t>
  </si>
  <si>
    <t>4,1*5,2+0,15*4,1"M202</t>
  </si>
  <si>
    <t>3,1*6,5+0,15*3,1"M204</t>
  </si>
  <si>
    <t>6,5*3+0,15*3"M205</t>
  </si>
  <si>
    <t>6,5*3+0,15*3"M206</t>
  </si>
  <si>
    <t>6,5*3+0,15*3"M207</t>
  </si>
  <si>
    <t>6,5*3+0,15*3"M208</t>
  </si>
  <si>
    <t>3,9*3,1+0,15*3,1"M210</t>
  </si>
  <si>
    <t>0,5*0,5"oprava SDK podhledu M141</t>
  </si>
  <si>
    <t>Součet</t>
  </si>
  <si>
    <t>6</t>
  </si>
  <si>
    <t>342267111RT3</t>
  </si>
  <si>
    <t>Obklad trámů sádrokartonem dvoustranný do 0,5/0,5m, desky standard impreg. tl. 12,5 mm</t>
  </si>
  <si>
    <t>m</t>
  </si>
  <si>
    <t>-1383913855</t>
  </si>
  <si>
    <t xml:space="preserve">Poznámka k položce:_x000d_
sdk záryt kanalizace_x000d_
</t>
  </si>
  <si>
    <t>3,5"M117 zákryt potrubí út</t>
  </si>
  <si>
    <t>3,9"M101 zákryt potrubí út</t>
  </si>
  <si>
    <t>7</t>
  </si>
  <si>
    <t>342264098RT1</t>
  </si>
  <si>
    <t>Příplatek k podhledu sádrokart. za plochu do 10 m2</t>
  </si>
  <si>
    <t>138405576</t>
  </si>
  <si>
    <t>342264101R00</t>
  </si>
  <si>
    <t>Osazení reviz. dvířek do SDK podhledu, do 0,25 m2</t>
  </si>
  <si>
    <t>-1397774220</t>
  </si>
  <si>
    <t>9</t>
  </si>
  <si>
    <t>28349014R001</t>
  </si>
  <si>
    <t xml:space="preserve">Dvířka revizní plná rozměr 200x200 mm </t>
  </si>
  <si>
    <t>100839590</t>
  </si>
  <si>
    <t>Poznámka k položce:_x000d_
osazeno v SDK zákrytu potrubí chodby 1.NP a 2.NP</t>
  </si>
  <si>
    <t>4.11</t>
  </si>
  <si>
    <t>Vodorovné konstrukce</t>
  </si>
  <si>
    <t>10</t>
  </si>
  <si>
    <t>413941123R00</t>
  </si>
  <si>
    <t>Osazení válcovaných nosníků ve stropech č. 14 - 22</t>
  </si>
  <si>
    <t>t</t>
  </si>
  <si>
    <t>366633527</t>
  </si>
  <si>
    <t>11</t>
  </si>
  <si>
    <t>13010722</t>
  </si>
  <si>
    <t>ocel profilová jakost S235JR (11 375) průřez I (IPN) 200</t>
  </si>
  <si>
    <t>-1637800874</t>
  </si>
  <si>
    <t>7*0,0265*3</t>
  </si>
  <si>
    <t>13010722R001</t>
  </si>
  <si>
    <t>jeřábnické práce, doprava</t>
  </si>
  <si>
    <t>hod</t>
  </si>
  <si>
    <t>2125747987</t>
  </si>
  <si>
    <t>61</t>
  </si>
  <si>
    <t>Úprava povrchů vnitřní</t>
  </si>
  <si>
    <t>13</t>
  </si>
  <si>
    <t>610991111R00</t>
  </si>
  <si>
    <t>Zakrývání výplní vnitřních otvorů</t>
  </si>
  <si>
    <t>-1224725976</t>
  </si>
  <si>
    <t>2,85*20+2,85*19+1,8*52+2,1*2,1+1,*2,1+27,8</t>
  </si>
  <si>
    <t>14</t>
  </si>
  <si>
    <t>612403399RT2</t>
  </si>
  <si>
    <t>Hrubá výplň rýh ve stěnách maltou</t>
  </si>
  <si>
    <t>1776554043</t>
  </si>
  <si>
    <t>0,03*195"elektro</t>
  </si>
  <si>
    <t>0,07*220"út</t>
  </si>
  <si>
    <t>0,1*150"út</t>
  </si>
  <si>
    <t>15</t>
  </si>
  <si>
    <t>612421331RT2</t>
  </si>
  <si>
    <t>Oprava vápen.omítek stěn do 30 % pl. - štukových</t>
  </si>
  <si>
    <t>1941207776</t>
  </si>
  <si>
    <t>Poznámka k položce:_x000d_
včetně směsi</t>
  </si>
  <si>
    <t>(9,2*3,1+9,2*3,1+7*3,1+7*3,1)/100*30"M121</t>
  </si>
  <si>
    <t>(2,95*3,3*2+6,5*3,3*2+20)/100*30"M120</t>
  </si>
  <si>
    <t>(2,8*3,3*2+6,5*3,3*2+19)/100*30"M119</t>
  </si>
  <si>
    <t>(35,4*1,8+35,6)/100*30"M117</t>
  </si>
  <si>
    <t>(16*1,8+12,5)/100*30"M118</t>
  </si>
  <si>
    <t>(5*1,8*2+6*1,8*2)/100*30"M122</t>
  </si>
  <si>
    <t>(33,8*3,2+25,3)/100*30"M123</t>
  </si>
  <si>
    <t>(42*3,1)/100*30"M209</t>
  </si>
  <si>
    <t>(3*3*2+3,1*3*2)/100*30"M211</t>
  </si>
  <si>
    <t>(6*1,8*2+5,2*3,3*2)/100*30"M223</t>
  </si>
  <si>
    <t>36,8*1,5"M117 oprava linkrusty</t>
  </si>
  <si>
    <t>16*1,5"M118 oprava linkrusty</t>
  </si>
  <si>
    <t>27,5*1,5"M122 oprava linkrusty</t>
  </si>
  <si>
    <t>5,95*1,5"M223 oprava linkrusty</t>
  </si>
  <si>
    <t>612421626R00</t>
  </si>
  <si>
    <t>Omítka vnitřní zdiva, MVC, hladká</t>
  </si>
  <si>
    <t>-14784042</t>
  </si>
  <si>
    <t>6,5*3"M201 -nová příčka</t>
  </si>
  <si>
    <t>4,10*3+1,2*3+1,2*3"M203-nové příčky</t>
  </si>
  <si>
    <t>5,15*3+5,15*3+4,10*3"M202 nové příčky</t>
  </si>
  <si>
    <t>6,5*3"M204- nové příčky</t>
  </si>
  <si>
    <t>6,5*3"M205-nové příčky</t>
  </si>
  <si>
    <t>6,5*3"M206-nové příčky</t>
  </si>
  <si>
    <t>17</t>
  </si>
  <si>
    <t>612321141</t>
  </si>
  <si>
    <t>Vápenocementová omítka štuková dvouvrstvá vnitřních stěn nanášená ručně</t>
  </si>
  <si>
    <t>-1593349359</t>
  </si>
  <si>
    <t>Poznámka k položce:_x000d_
použita směs: Omítka štuková Salith MHF P3 , spotřeba 2,7kg/m2/2mm_x000d_
položka včetně materiálu</t>
  </si>
  <si>
    <t>6,5*3+3,12*3+3,12*3+6,5*3"M201</t>
  </si>
  <si>
    <t>4,10*3+4,1*3+1,2*3+1,2*3"M203</t>
  </si>
  <si>
    <t>5,15*3+5,15*3+4,10*3+4,10*3"M202</t>
  </si>
  <si>
    <t>6,5*3+3,1*3+3,1*3+6,5*3"M204</t>
  </si>
  <si>
    <t>6,5*3+2,975*3+2,975*3+6,5*3"M205</t>
  </si>
  <si>
    <t>6,5*3+2,975*3+2,975*3+6,5*3"M206</t>
  </si>
  <si>
    <t>6,5*3+6,5*6+3*3+3*3"M207</t>
  </si>
  <si>
    <t>6,5*3+6,5*3+3*3+3*3"M208</t>
  </si>
  <si>
    <t>3,9*3+3,1*3+3,9*3+3,1*3"M210</t>
  </si>
  <si>
    <t>18,4*3,1*2+2,2*3,2*2"M212</t>
  </si>
  <si>
    <t>18</t>
  </si>
  <si>
    <t>632451022R00</t>
  </si>
  <si>
    <t>Vyrovnávací potěr MC 15, v pásu, tl. 30 mm</t>
  </si>
  <si>
    <t>510897789</t>
  </si>
  <si>
    <t>20*(0,3*1,45)"vyrovnání pod nové parapety 2.NP</t>
  </si>
  <si>
    <t>19</t>
  </si>
  <si>
    <t>648991113RT5</t>
  </si>
  <si>
    <t>Osazení parapet.desek plast. a lamin. š.nad 20cm</t>
  </si>
  <si>
    <t>1041013057</t>
  </si>
  <si>
    <t>20*1,5</t>
  </si>
  <si>
    <t>20</t>
  </si>
  <si>
    <t>61140080</t>
  </si>
  <si>
    <t>parapet plastový vnitřní š 300mm</t>
  </si>
  <si>
    <t>1808060400</t>
  </si>
  <si>
    <t>Poznámka k položce:_x000d_
odstín BUK _x000d_
přesně zaměřit</t>
  </si>
  <si>
    <t>61144019</t>
  </si>
  <si>
    <t>koncovka k parapetu plastovému vnitřnímu 1 pár</t>
  </si>
  <si>
    <t>sada</t>
  </si>
  <si>
    <t>132782514</t>
  </si>
  <si>
    <t xml:space="preserve">Poznámka k položce:_x000d_
odstín BUK </t>
  </si>
  <si>
    <t>64</t>
  </si>
  <si>
    <t>Výplně otvorů</t>
  </si>
  <si>
    <t>22</t>
  </si>
  <si>
    <t>553303313</t>
  </si>
  <si>
    <t xml:space="preserve">Zárubeň ocelová H 110   800x1970x110 L, pro přesné zdění, s drážkou, včetně PVC těsnění</t>
  </si>
  <si>
    <t>484181285</t>
  </si>
  <si>
    <t>23</t>
  </si>
  <si>
    <t>553303313a</t>
  </si>
  <si>
    <t xml:space="preserve">Zárubeň ocelová H 110   800x1970x110 P, pro přesné zdění, s drážkou, včetně PVC těsnění</t>
  </si>
  <si>
    <t>-1797805431</t>
  </si>
  <si>
    <t>24</t>
  </si>
  <si>
    <t>553303313b</t>
  </si>
  <si>
    <t xml:space="preserve">Zárubeň ocelová H 110   900x1970x110 P, pro přesné zdění, s drážkou, včetně PVC těsnění, protipožární</t>
  </si>
  <si>
    <t>-1951450796</t>
  </si>
  <si>
    <t>25</t>
  </si>
  <si>
    <t>642942111R00</t>
  </si>
  <si>
    <t>Osazení zárubní dveřních ocelových, pl. do 2,5 m2</t>
  </si>
  <si>
    <t>-1583978000</t>
  </si>
  <si>
    <t>94</t>
  </si>
  <si>
    <t>Lešení a stavební výtahy</t>
  </si>
  <si>
    <t>26</t>
  </si>
  <si>
    <t>941955001R00</t>
  </si>
  <si>
    <t>Lešení lehké pomocné, výška podlahy do 1,2 m</t>
  </si>
  <si>
    <t>-2026737853</t>
  </si>
  <si>
    <t>65+21,5+21,5+5,8+21+20,5+20,5+20,5+20,5+38,5+42+12,5+9,95+41</t>
  </si>
  <si>
    <t>27</t>
  </si>
  <si>
    <t>941955004R00</t>
  </si>
  <si>
    <t>Lešení lehké pomocné, výška podlahy do 3,5 m</t>
  </si>
  <si>
    <t>-1435831070</t>
  </si>
  <si>
    <t>124"tělocvična</t>
  </si>
  <si>
    <t>95</t>
  </si>
  <si>
    <t>Dokončovací konstrukce na pozemních stavbách</t>
  </si>
  <si>
    <t>28</t>
  </si>
  <si>
    <t>952901111R00</t>
  </si>
  <si>
    <t>Vyčištění budov o výšce podlaží do 4 m</t>
  </si>
  <si>
    <t>-261641979</t>
  </si>
  <si>
    <t>Poznámka k položce:_x000d_
úklid mokrou cestou dle SOD</t>
  </si>
  <si>
    <t>582,7*2</t>
  </si>
  <si>
    <t>29</t>
  </si>
  <si>
    <t>95979-1299RG1</t>
  </si>
  <si>
    <t xml:space="preserve">Zakrytí podlahy  - ochrana před poškozením</t>
  </si>
  <si>
    <t>562484680</t>
  </si>
  <si>
    <t>65+18,5+18,5+47,3+33,5+9,75+13,5+3,75+1,37+4,23+2,81+3,47+1,43+3,05+10,2+15,2+19+25,3+4+9,4+24,2+4,24+5,83+4,85+4,19+8,65+18,7+4,19+8,65+14,3+4,72+4,9</t>
  </si>
  <si>
    <t>124+14,5+7,18+2,1+4,4+7,45+5,48+5,48+7,34+3,9+3,13+3,9+2,82+10,4+32+9,28+3+3,42+1,9+6,92+9,96+38,5+9,95"2.NP</t>
  </si>
  <si>
    <t>99</t>
  </si>
  <si>
    <t>Staveništní přesun hmot</t>
  </si>
  <si>
    <t>30</t>
  </si>
  <si>
    <t>999281108R00</t>
  </si>
  <si>
    <t>Přesun hmot pro opravy a údržbu do výšky 12 m</t>
  </si>
  <si>
    <t>1785396619</t>
  </si>
  <si>
    <t>HSV</t>
  </si>
  <si>
    <t>Práce a dodávky HSV</t>
  </si>
  <si>
    <t>Svislé a kompletní konstrukce</t>
  </si>
  <si>
    <t>342244311.WNR</t>
  </si>
  <si>
    <t>Příčka zvukově izolační z cihel POROTHERM 11,5 AKU Profi P15 na tenkovrstvou maltu tloušťky 115 mm</t>
  </si>
  <si>
    <t>-1770425137</t>
  </si>
  <si>
    <t>6,5*3,3*3+4,2*3,3</t>
  </si>
  <si>
    <t>342948111R00</t>
  </si>
  <si>
    <t>Ukotvení příček k cihel.konstr. kotvami na hmožd.</t>
  </si>
  <si>
    <t>1172438379</t>
  </si>
  <si>
    <t>Poznámka k položce:_x000d_
Včetně dodávky nerez kotev i spojovacího materiálu.</t>
  </si>
  <si>
    <t>33</t>
  </si>
  <si>
    <t>346971162R00</t>
  </si>
  <si>
    <t>Dilatace příček od stropu š. do 150 mm, tl.30 mm</t>
  </si>
  <si>
    <t>1279400062</t>
  </si>
  <si>
    <t>Poznámka k položce:_x000d_
Rozmeření, nařezání a montáž minerální izolace, zapravení spáry montážní pěnou, dodávka tepelné izolace a montážní pěny.</t>
  </si>
  <si>
    <t>6,5*3+4,11</t>
  </si>
  <si>
    <t>Úpravy povrchů, podlahy a osazování výplní</t>
  </si>
  <si>
    <t>34</t>
  </si>
  <si>
    <t>631312141</t>
  </si>
  <si>
    <t>Doplnění rýh v dosavadních mazaninách betonem prostým</t>
  </si>
  <si>
    <t>1327041620</t>
  </si>
  <si>
    <t xml:space="preserve">0,5*0,15*6,7"M122 </t>
  </si>
  <si>
    <t>0,3*0,15*12,7"M117</t>
  </si>
  <si>
    <t>0,2*0,15*4,4 + 0,2*0,15*2,1"M117</t>
  </si>
  <si>
    <t>0,2*0,15*1,6"M118</t>
  </si>
  <si>
    <t>6,5*0,5*0,15*3+4,1*0,5*0,15"doplnění u nových příček v 2.NP</t>
  </si>
  <si>
    <t>35</t>
  </si>
  <si>
    <t>631312141R001</t>
  </si>
  <si>
    <t>vyrovnání podstupnic schodišťových stupňů na šíři stupnic</t>
  </si>
  <si>
    <t>532545876</t>
  </si>
  <si>
    <t>Poznámka k položce:_x000d_
vyrovnání stávajícího přesahu teracové stupnice_x000d_
D+M</t>
  </si>
  <si>
    <t>6*1,8*0,17"M118</t>
  </si>
  <si>
    <t>1,6*0,15"M122</t>
  </si>
  <si>
    <t>3*1,1*0,18"M214</t>
  </si>
  <si>
    <t>36</t>
  </si>
  <si>
    <t>631319151R00</t>
  </si>
  <si>
    <t>Příplatek za přehlaz. mazanin pod povlaky tl. 8 cm</t>
  </si>
  <si>
    <t>2118786491</t>
  </si>
  <si>
    <t>37</t>
  </si>
  <si>
    <t>632411904R00</t>
  </si>
  <si>
    <t>Penetrace savých podkladů Cemix 0,25 l/m2</t>
  </si>
  <si>
    <t>-554493192</t>
  </si>
  <si>
    <t>Poznámka k položce:_x000d_
penetrace pod vyrovnání parapetů 2.NP</t>
  </si>
  <si>
    <t>20*0,3*1,45</t>
  </si>
  <si>
    <t>Ostatní konstrukce a práce, bourání</t>
  </si>
  <si>
    <t>38</t>
  </si>
  <si>
    <t>965042241</t>
  </si>
  <si>
    <t>Bourání podkladů pod dlažby nebo mazanin betonových nebo z litého asfaltu tl přes 100 mm pl přes 4 m2</t>
  </si>
  <si>
    <t>-906440450</t>
  </si>
  <si>
    <t>6,5*0,2*0,15"M201</t>
  </si>
  <si>
    <t>6,5*0,2*0,15"M204</t>
  </si>
  <si>
    <t>6,5*0,2*0,15"M205</t>
  </si>
  <si>
    <t>39</t>
  </si>
  <si>
    <t>965043441</t>
  </si>
  <si>
    <t>Bourání podkladů pod dlažby betonových s potěrem nebo teracem tl do 150 mm pl přes 4 m2</t>
  </si>
  <si>
    <t>1740470981</t>
  </si>
  <si>
    <t>40</t>
  </si>
  <si>
    <t>965081611</t>
  </si>
  <si>
    <t>Odsekání soklíků rovných</t>
  </si>
  <si>
    <t>-1443280659</t>
  </si>
  <si>
    <t>36,8*0,15"M117 sokl</t>
  </si>
  <si>
    <t>16*0,15"M118 sokl</t>
  </si>
  <si>
    <t>27,5*0,15"M122 sokl</t>
  </si>
  <si>
    <t>18,5+2,2+2,2+18,5*0,15"M212 sokl</t>
  </si>
  <si>
    <t>41</t>
  </si>
  <si>
    <t>965082933</t>
  </si>
  <si>
    <t>Odstranění násypů pod podlahami tl do 200 mm pl přes 2 m2</t>
  </si>
  <si>
    <t>621947772</t>
  </si>
  <si>
    <t>6,5*0,2*0,2"M201</t>
  </si>
  <si>
    <t>6,5*0,2*0,2"M204</t>
  </si>
  <si>
    <t>6,5*0,2*0,2"M205</t>
  </si>
  <si>
    <t>42</t>
  </si>
  <si>
    <t>968061125R00</t>
  </si>
  <si>
    <t>Vyvěšení dřevěných dveřních křídel pl. do 2 m2</t>
  </si>
  <si>
    <t>81991216</t>
  </si>
  <si>
    <t>43</t>
  </si>
  <si>
    <t>968062455</t>
  </si>
  <si>
    <t>Vybourání dřevěných dveřních zárubní pl do 2 m2</t>
  </si>
  <si>
    <t>1846503174</t>
  </si>
  <si>
    <t>0,9*2"M213</t>
  </si>
  <si>
    <t>44</t>
  </si>
  <si>
    <t>973031514</t>
  </si>
  <si>
    <t>Vysekání kapes ve zdivu cihelném na MV nebo MVC pro upevňovací prvky hl přes 150 mm</t>
  </si>
  <si>
    <t>763436468</t>
  </si>
  <si>
    <t xml:space="preserve">6" kapsy pro osazení I profilů č.22 </t>
  </si>
  <si>
    <t>45</t>
  </si>
  <si>
    <t>973031813</t>
  </si>
  <si>
    <t>Vysekání kapes ve zdivu cihelném na MV nebo MVC pro zavázání příček tl do 150 mm</t>
  </si>
  <si>
    <t>637447055</t>
  </si>
  <si>
    <t>46</t>
  </si>
  <si>
    <t>977311113</t>
  </si>
  <si>
    <t>Řezání stávajících betonových mazanin nevyztužených hl do 150 mm</t>
  </si>
  <si>
    <t>1541407573</t>
  </si>
  <si>
    <t xml:space="preserve">2*6,7"M122 </t>
  </si>
  <si>
    <t>2*12,7"M117</t>
  </si>
  <si>
    <t>2*4,4 + 2*2,1"M117</t>
  </si>
  <si>
    <t>2*1,6"M118</t>
  </si>
  <si>
    <t>47</t>
  </si>
  <si>
    <t>978059541</t>
  </si>
  <si>
    <t>Odsekání a odebrání obkladů stěn z vnitřních obkládaček plochy přes 1 m2</t>
  </si>
  <si>
    <t>-435399206</t>
  </si>
  <si>
    <t>1,35*0,25*21" parapety oken 2.NP</t>
  </si>
  <si>
    <t>48</t>
  </si>
  <si>
    <t>783806801 R001</t>
  </si>
  <si>
    <t>Odstranění linkrus vnitřních omítek obroušením</t>
  </si>
  <si>
    <t>-1343270898</t>
  </si>
  <si>
    <t>36,8*1,5"M117 linkrusty</t>
  </si>
  <si>
    <t>16*1,5"M118 linkrusty</t>
  </si>
  <si>
    <t>27,5*1,5"M122 linkrusty</t>
  </si>
  <si>
    <t>5,95*1,5"M223 linkrusty</t>
  </si>
  <si>
    <t>6,*1,5*2+3,12*1,5*2"M101 linkrusty</t>
  </si>
  <si>
    <t>4,11*1,5"M203 linkrusty</t>
  </si>
  <si>
    <t>6,5*1,5+3,1*1,5*2"M204 linkrusty</t>
  </si>
  <si>
    <t>6,5*1,5+3,0*1,5*2"M205 linkrusty</t>
  </si>
  <si>
    <t>6,5*1,5+3,0*1,5*2"M206 linkrusty</t>
  </si>
  <si>
    <t>6,5*1,5*2+3*1,5*2"M207 linkrusty</t>
  </si>
  <si>
    <t>6,5*1,5*2+3*1,5*2"M208 linkrusty</t>
  </si>
  <si>
    <t>3,9*1,5*2+3,1*1,5*2"M210 linkrusty</t>
  </si>
  <si>
    <t>18,5*1,5*2+2,2*1,5*2"M212 linkrusty</t>
  </si>
  <si>
    <t>49</t>
  </si>
  <si>
    <t>978059541R001</t>
  </si>
  <si>
    <t>Odstranení parapeních desek z teraca</t>
  </si>
  <si>
    <t>307354266</t>
  </si>
  <si>
    <t>21" parapety oken 2.NP</t>
  </si>
  <si>
    <t>997</t>
  </si>
  <si>
    <t>Přesun sutě</t>
  </si>
  <si>
    <t>50</t>
  </si>
  <si>
    <t>997013112</t>
  </si>
  <si>
    <t>Vnitrostaveništní doprava suti a vybouraných hmot pro budovy v přes 6 do 9 m</t>
  </si>
  <si>
    <t>1607185140</t>
  </si>
  <si>
    <t>51</t>
  </si>
  <si>
    <t>997013311</t>
  </si>
  <si>
    <t>Montáž a demontáž shozu suti v do 10 m</t>
  </si>
  <si>
    <t>1917233978</t>
  </si>
  <si>
    <t>52</t>
  </si>
  <si>
    <t>997013321</t>
  </si>
  <si>
    <t>Příplatek k shozu suti v do 10 m za první a ZKD den použití</t>
  </si>
  <si>
    <t>-388171560</t>
  </si>
  <si>
    <t>4*20 'Přepočtené koeficientem množství</t>
  </si>
  <si>
    <t>53</t>
  </si>
  <si>
    <t>997013501</t>
  </si>
  <si>
    <t>Odvoz suti a vybouraných hmot na skládku nebo meziskládku do 1 km se složením</t>
  </si>
  <si>
    <t>-1427938609</t>
  </si>
  <si>
    <t>54</t>
  </si>
  <si>
    <t>997013509</t>
  </si>
  <si>
    <t>Příplatek k odvozu suti a vybouraných hmot na skládku ZKD 1 km přes 1 km</t>
  </si>
  <si>
    <t>14226479</t>
  </si>
  <si>
    <t>7,166*20 'Přepočtené koeficientem množství</t>
  </si>
  <si>
    <t>55</t>
  </si>
  <si>
    <t>997013631</t>
  </si>
  <si>
    <t>Poplatek za uložení na skládce (skládkovné) stavebního odpadu směsného kód odpadu 17 09 04</t>
  </si>
  <si>
    <t>128662059</t>
  </si>
  <si>
    <t>766</t>
  </si>
  <si>
    <t>Konstrukce truhlářské</t>
  </si>
  <si>
    <t>56</t>
  </si>
  <si>
    <t>766661112R00</t>
  </si>
  <si>
    <t>Montáž dveří do zárubně,otevíravých 1kř.do 0,8 m</t>
  </si>
  <si>
    <t>-1238584807</t>
  </si>
  <si>
    <t>57</t>
  </si>
  <si>
    <t>766661112R00V</t>
  </si>
  <si>
    <t>Montáž dveří do zárubně,otevíravých 1kř.do 0,9 m</t>
  </si>
  <si>
    <t>1371148736</t>
  </si>
  <si>
    <t>58</t>
  </si>
  <si>
    <t>611601vl9</t>
  </si>
  <si>
    <t>Dveře vnitřní HPL laminát, plné roz. 700 x 1970 mm pravé, zámek na FAB, barva dle stávajících</t>
  </si>
  <si>
    <t>ks</t>
  </si>
  <si>
    <t>1073367295</t>
  </si>
  <si>
    <t>Poznámka k položce:_x000d_
včetně vložky zámku a zámku</t>
  </si>
  <si>
    <t>1"M123</t>
  </si>
  <si>
    <t>59</t>
  </si>
  <si>
    <t>611601vl2</t>
  </si>
  <si>
    <t>Dveře vnitřní HPL laminát, plné roz. 800 x 1970 mm pravé, zámek na FAB, barva buk</t>
  </si>
  <si>
    <t>1641968607</t>
  </si>
  <si>
    <t>1"m201</t>
  </si>
  <si>
    <t>60</t>
  </si>
  <si>
    <t>611601vl3</t>
  </si>
  <si>
    <t>Dveře vnitřní HPL laminát, plné roz. 800 x 1970 mm levé, zámek na FAB, barva buk</t>
  </si>
  <si>
    <t>-1939605541</t>
  </si>
  <si>
    <t>1"M202</t>
  </si>
  <si>
    <t>76666141R00</t>
  </si>
  <si>
    <t>Montáž dveří protipožár.1kř.do 90 cm, bez kukátka</t>
  </si>
  <si>
    <t>524094712</t>
  </si>
  <si>
    <t>62</t>
  </si>
  <si>
    <t>61160103</t>
  </si>
  <si>
    <t xml:space="preserve">Dveře vnitřní protipožární HPL hladké plné  90x197 cm</t>
  </si>
  <si>
    <t>16220196</t>
  </si>
  <si>
    <t>63</t>
  </si>
  <si>
    <t>766670021R00</t>
  </si>
  <si>
    <t>Montáž kliky a štítku</t>
  </si>
  <si>
    <t>-1194471564</t>
  </si>
  <si>
    <t>54914594</t>
  </si>
  <si>
    <t xml:space="preserve">Kliky se štítem dveř.  804  FAB/90 Cr</t>
  </si>
  <si>
    <t>-1006650175</t>
  </si>
  <si>
    <t>Poznámka k položce:_x000d_
montáž skrz dveře pomocí svorníků</t>
  </si>
  <si>
    <t>65</t>
  </si>
  <si>
    <t>766695212</t>
  </si>
  <si>
    <t>Montáž truhlářských prahů dveří jednokřídlových š do 10 cm</t>
  </si>
  <si>
    <t>374001402</t>
  </si>
  <si>
    <t>66</t>
  </si>
  <si>
    <t>61187156</t>
  </si>
  <si>
    <t>práh dveřní dřevěný dubový tl 20mm dl 820mm š 100mm</t>
  </si>
  <si>
    <t>1363117301</t>
  </si>
  <si>
    <t>67</t>
  </si>
  <si>
    <t>PC 17200</t>
  </si>
  <si>
    <t>Přechodová nerez lišta kartáčovaná 800/50 mm, komplet dod + mont</t>
  </si>
  <si>
    <t>-2086355081</t>
  </si>
  <si>
    <t>68</t>
  </si>
  <si>
    <t>R0001</t>
  </si>
  <si>
    <t>demontáž a zpětná montáž stávajícího dřevěného ochranného obložení</t>
  </si>
  <si>
    <t>-1394270753</t>
  </si>
  <si>
    <t>8" jídelna</t>
  </si>
  <si>
    <t>25"tělocvična</t>
  </si>
  <si>
    <t>69</t>
  </si>
  <si>
    <t>998766102R00</t>
  </si>
  <si>
    <t>Přesun hmot pro truhlářské konstr., výšky do 12 m</t>
  </si>
  <si>
    <t>-514216636</t>
  </si>
  <si>
    <t>70</t>
  </si>
  <si>
    <t>R0002</t>
  </si>
  <si>
    <t>úprava stávajících dveřních křídel včetně vyvěšení a zpětné montáže</t>
  </si>
  <si>
    <t>-815112915</t>
  </si>
  <si>
    <t>Poznámka k položce:_x000d_
zakrácení stávajících dveří 1.NP po vydláždění chodby</t>
  </si>
  <si>
    <t>767</t>
  </si>
  <si>
    <t>Konstrukce zámečnické</t>
  </si>
  <si>
    <t>71</t>
  </si>
  <si>
    <t>767137803R00</t>
  </si>
  <si>
    <t>Demontáž příček sádrokartonových, desek do suti</t>
  </si>
  <si>
    <t>831731222</t>
  </si>
  <si>
    <t xml:space="preserve">Poznámka k položce:_x000d_
včetně rastrů </t>
  </si>
  <si>
    <t>6,5*3,3*3+4,2*3,3"2.NP pokoje</t>
  </si>
  <si>
    <t>72</t>
  </si>
  <si>
    <t>767581801R00</t>
  </si>
  <si>
    <t>Demontáž podhledů - kazet</t>
  </si>
  <si>
    <t>796758826</t>
  </si>
  <si>
    <t>Poznámka k položce:_x000d_
vedení el. rozvodů, vzt</t>
  </si>
  <si>
    <t xml:space="preserve">5,3*2+9,2*2"M115 </t>
  </si>
  <si>
    <t>73</t>
  </si>
  <si>
    <t>767581801R01</t>
  </si>
  <si>
    <t>Zpětná montáž podhledů - kazet</t>
  </si>
  <si>
    <t>-246158284</t>
  </si>
  <si>
    <t>74</t>
  </si>
  <si>
    <t>767586101RT1</t>
  </si>
  <si>
    <t xml:space="preserve">Nosný rošt podhledu, akustický  modul 60 x 60 cm</t>
  </si>
  <si>
    <t>776828665</t>
  </si>
  <si>
    <t>65"M121</t>
  </si>
  <si>
    <t>42,5"M209</t>
  </si>
  <si>
    <t>75</t>
  </si>
  <si>
    <t>767586201R00</t>
  </si>
  <si>
    <t xml:space="preserve">Montáž podhled minerální  akustický</t>
  </si>
  <si>
    <t>845350620</t>
  </si>
  <si>
    <t>76</t>
  </si>
  <si>
    <t>63173001V1T</t>
  </si>
  <si>
    <t>Kazeta podhledová Ecophon Master™ Ds , bílá 600x600x40 mm, absorpční třída A, skrytý rošt</t>
  </si>
  <si>
    <t>-1143577734</t>
  </si>
  <si>
    <t>77</t>
  </si>
  <si>
    <t>767586102RT1</t>
  </si>
  <si>
    <t xml:space="preserve">Nosný rošt podhledu  modul 60 x 60 cm</t>
  </si>
  <si>
    <t>-2009230799</t>
  </si>
  <si>
    <t>5,8"M203</t>
  </si>
  <si>
    <t>10"M211</t>
  </si>
  <si>
    <t>41"M212</t>
  </si>
  <si>
    <t>78</t>
  </si>
  <si>
    <t>767586201R01</t>
  </si>
  <si>
    <t xml:space="preserve">Montáž podhled minerální  </t>
  </si>
  <si>
    <t>1775467542</t>
  </si>
  <si>
    <t>79</t>
  </si>
  <si>
    <t>767586201RT1</t>
  </si>
  <si>
    <t xml:space="preserve">Podhled minerální  kazety 60x60 cm  tl. 15 mm</t>
  </si>
  <si>
    <t>-1038214272</t>
  </si>
  <si>
    <t>80</t>
  </si>
  <si>
    <t>767586201R001</t>
  </si>
  <si>
    <t>ocelový rošt pro očištění obuvy od sněhu 1170x500mm, žárově zinkováno</t>
  </si>
  <si>
    <t>-1983447549</t>
  </si>
  <si>
    <t>Poznámka k položce:_x000d_
osazený do stávajícího ocelového rámu v dlažbě vstupu_x000d_
přesný rozměr doměřit</t>
  </si>
  <si>
    <t>1"hlavní vstup</t>
  </si>
  <si>
    <t>81</t>
  </si>
  <si>
    <t>69752001R001</t>
  </si>
  <si>
    <t>rohož vstupní - čistící zóna GCB 1500x900x22MM, včetně rámu- eloxovaný hliník, vasezeno do dlažby</t>
  </si>
  <si>
    <t>-580453696</t>
  </si>
  <si>
    <t>Poznámka k položce:_x000d_
včetně osazení</t>
  </si>
  <si>
    <t>82</t>
  </si>
  <si>
    <t>781497132R01</t>
  </si>
  <si>
    <t>D + M ochranné nerezové rohy nalepené 45x45mm dl= 150 cm</t>
  </si>
  <si>
    <t>-1231960305</t>
  </si>
  <si>
    <t>Poznámka k položce:_x000d_
ochranný roh zdiva</t>
  </si>
  <si>
    <t>83</t>
  </si>
  <si>
    <t>69752001R002</t>
  </si>
  <si>
    <t>nosná atyp. konstrukce pro osazení dětské houpačky</t>
  </si>
  <si>
    <t>1430933242</t>
  </si>
  <si>
    <t>Poznámka k položce:_x000d_
ocelový svařenec z jektlu 50/50/3mm opatřen základmím antikorozním nátěrem_x000d_
včetně montáže a kotvení v prostoru podhledu stropu_x000d_
předpokládaná hmotnost - 56kg</t>
  </si>
  <si>
    <t>84</t>
  </si>
  <si>
    <t>998767102R00</t>
  </si>
  <si>
    <t>Přesun hmot pro zámečnické konstr., výšky do 12 m</t>
  </si>
  <si>
    <t>755121042</t>
  </si>
  <si>
    <t>776</t>
  </si>
  <si>
    <t>Podlahy povlakové</t>
  </si>
  <si>
    <t>85</t>
  </si>
  <si>
    <t>776211211</t>
  </si>
  <si>
    <t>Lepení textilních čtverců</t>
  </si>
  <si>
    <t>-1436666958</t>
  </si>
  <si>
    <t>20"M120</t>
  </si>
  <si>
    <t>21,5"M201 pokoj č.8</t>
  </si>
  <si>
    <t>21,5"M202 pokoj č.7</t>
  </si>
  <si>
    <t>20,5"M204 pokoj č.6</t>
  </si>
  <si>
    <t>20,5"M205 pokoj č.5</t>
  </si>
  <si>
    <t>20,5"M206 pokoj č.4</t>
  </si>
  <si>
    <t>20,5"M207 pokoj č.3</t>
  </si>
  <si>
    <t>20,5"M208 pokoj č.2</t>
  </si>
  <si>
    <t>12,5"M210 pokoj č.1</t>
  </si>
  <si>
    <t>10"M214</t>
  </si>
  <si>
    <t>11,8"M223</t>
  </si>
  <si>
    <t>86</t>
  </si>
  <si>
    <t>BSE.13590M2R001</t>
  </si>
  <si>
    <t xml:space="preserve">Forbo, Tessera Outline NOUGAT č.2113, koberec objektový, čtverce 50x50cm, </t>
  </si>
  <si>
    <t>-829268655</t>
  </si>
  <si>
    <t>Poznámka k položce:_x000d_
koberec všívaná strukturovaná smyčka, čtverce 50x50cm, vlákno 580g/m2, 100 % Polyamide 6 solution dyed, tloušťka 5,8mm, třída zátěže 33, hořlavost Bfl-s1, útlum 27dB, zadní strana modifikovaný bitumen, el. odpor R ≤ 109 Ω</t>
  </si>
  <si>
    <t>20,5*1,1"M204 pokoj č.6</t>
  </si>
  <si>
    <t>20,5*1,1"M205 pokoj č.5</t>
  </si>
  <si>
    <t>20,5*1,1"M206 pokoj č.4</t>
  </si>
  <si>
    <t>12,5*1,1"M210 pokoj č.1</t>
  </si>
  <si>
    <t>((6,5+6,5+3+3)*0,05 )*3"soklík</t>
  </si>
  <si>
    <t>(4+4+3,1+3,1)*0,05"soklík</t>
  </si>
  <si>
    <t>87</t>
  </si>
  <si>
    <t>BSE.13590M2R00</t>
  </si>
  <si>
    <t xml:space="preserve">Forbo, Tessera Outline SODA č.3102, koberec objektový, čtverce 50x50cm </t>
  </si>
  <si>
    <t>1182124214</t>
  </si>
  <si>
    <t>21,5*1,1"M201 pokoj č.8</t>
  </si>
  <si>
    <t>21,5*1,1"M202 pokoj č.7</t>
  </si>
  <si>
    <t>5,8*1,1"M203</t>
  </si>
  <si>
    <t>41*1,1"M212</t>
  </si>
  <si>
    <t>10*1,1"M214</t>
  </si>
  <si>
    <t>9*1,1"M223</t>
  </si>
  <si>
    <t>(4,2+4,2+5,2+5,2)*0,05"soklík</t>
  </si>
  <si>
    <t>(6,5+6,5+3+3)*0,05 "soklík</t>
  </si>
  <si>
    <t>(4,2+4,2+1,2+1,2)*0,05 "soklík</t>
  </si>
  <si>
    <t>14*0,05"soklík</t>
  </si>
  <si>
    <t>(18,5+18,5+2,2+2,2)*0,05"soklík</t>
  </si>
  <si>
    <t>7,5*2*0,05"soklík</t>
  </si>
  <si>
    <t>88</t>
  </si>
  <si>
    <t>BSE.13590M2R003</t>
  </si>
  <si>
    <t xml:space="preserve">Forbo, Tessera Outline CALCIUM č.2108, koberec objektový, čtverce 50x50cm </t>
  </si>
  <si>
    <t>-1454392756</t>
  </si>
  <si>
    <t>20,5*1,1"M207 pokoj č.3</t>
  </si>
  <si>
    <t>20,5*1,1"M208 pokoj č.2</t>
  </si>
  <si>
    <t>(6,5+6,5+3+3)*0,05 *2"soklík</t>
  </si>
  <si>
    <t>89</t>
  </si>
  <si>
    <t>BSE.13590M2R004</t>
  </si>
  <si>
    <t xml:space="preserve">Forbo, Tessera LAYOUT RIPPLE  č.3103, koberec objektový, čtverce 50x50cm </t>
  </si>
  <si>
    <t>-75625364</t>
  </si>
  <si>
    <t>20*1,1"M120 kancelář</t>
  </si>
  <si>
    <t>90</t>
  </si>
  <si>
    <t>BSE.13531M2</t>
  </si>
  <si>
    <t>Forbo, Coral Classic, koberec čistící zóna střižená smyčka, role, vlákno 100 % Polyamide solution dyed 870g/m2, tloušťka 9mm, hořlavost Bfl-s1 - ANTHRACITE 4701</t>
  </si>
  <si>
    <t>-75411535</t>
  </si>
  <si>
    <t>Poznámka k položce:_x000d_
třída zátěže 33, nepromokavá vinylová zadní strana, bez obsahu ftalátů, pojme 6litrů vody/m2, INDOOR AIR COMFORT GOLD</t>
  </si>
  <si>
    <t>3"M223</t>
  </si>
  <si>
    <t>91</t>
  </si>
  <si>
    <t>776411111</t>
  </si>
  <si>
    <t>Montáž obvodových soklíků výšky do 80 mm</t>
  </si>
  <si>
    <t>1286349125</t>
  </si>
  <si>
    <t>6,5+3*2"1.NP</t>
  </si>
  <si>
    <t>6,5*12+5,2*2+3*6+4,2*1+1,2*2+2,2*2+4*2+3,1*2+18,5*2+10,5+7*2</t>
  </si>
  <si>
    <t>92</t>
  </si>
  <si>
    <t>776421111</t>
  </si>
  <si>
    <t>Montáž obvodových lišt lepením</t>
  </si>
  <si>
    <t>-1117871353</t>
  </si>
  <si>
    <t>93</t>
  </si>
  <si>
    <t>28411006</t>
  </si>
  <si>
    <t>lišta soklová PVC samolepící 15x50mm</t>
  </si>
  <si>
    <t>-356141285</t>
  </si>
  <si>
    <t>19416007</t>
  </si>
  <si>
    <t>lišta ukončovací z eloxovaného hliníku 8mm</t>
  </si>
  <si>
    <t>-147794134</t>
  </si>
  <si>
    <t>Poznámka k položce:_x000d_
ukončovací lišta čistící zóny, zábrana proti odlepení</t>
  </si>
  <si>
    <t>776511810R00</t>
  </si>
  <si>
    <t>Odstranění PVC a koberců lepených bez podložky</t>
  </si>
  <si>
    <t>-1203169307</t>
  </si>
  <si>
    <t>21,5+21,5+5,8+21+20,5+20,5+20,5+20,5+12,5+41+10"2.NP</t>
  </si>
  <si>
    <t>96</t>
  </si>
  <si>
    <t>632411105RT1</t>
  </si>
  <si>
    <t>Samonivelační stěrka Cemix, ruč.zpracování tl.5 mm samonivelační polymercementová stěrka Cemix 20 MPa</t>
  </si>
  <si>
    <t>-827903348</t>
  </si>
  <si>
    <t>12"M223</t>
  </si>
  <si>
    <t>97</t>
  </si>
  <si>
    <t>998776102R00</t>
  </si>
  <si>
    <t>Přesun hmot pro podlahy povlakové, výšky do 12 m</t>
  </si>
  <si>
    <t>-332388738</t>
  </si>
  <si>
    <t>PSV</t>
  </si>
  <si>
    <t>Práce a dodávky PSV</t>
  </si>
  <si>
    <t>713</t>
  </si>
  <si>
    <t>Izolace tepelné</t>
  </si>
  <si>
    <t>98</t>
  </si>
  <si>
    <t>713130813</t>
  </si>
  <si>
    <t>Odstranění tepelné izolace stěn volně kladené z vláknitých materiálů tl přes 100 mm</t>
  </si>
  <si>
    <t>-702334917</t>
  </si>
  <si>
    <t>771</t>
  </si>
  <si>
    <t>Podlahy z dlaždic a obklady</t>
  </si>
  <si>
    <t>771101101R000</t>
  </si>
  <si>
    <t>Vysávání podlah prům.vysavačem pro pokládku dlažby a koberců</t>
  </si>
  <si>
    <t>1491534342</t>
  </si>
  <si>
    <t>21,5+21,5+5,8+21+20,5+20,5+20,5+20,+12,5+41"koberce 2.NP</t>
  </si>
  <si>
    <t>35,6+12,5+19,8"1.NP dlažby</t>
  </si>
  <si>
    <t>20"1.NP koberec</t>
  </si>
  <si>
    <t>100</t>
  </si>
  <si>
    <t>771120111R00</t>
  </si>
  <si>
    <t>Kladení dlaždic na stupnice do tmele, jedna řada</t>
  </si>
  <si>
    <t>1256800446</t>
  </si>
  <si>
    <t>6*1,8"M118</t>
  </si>
  <si>
    <t>1,6"M122</t>
  </si>
  <si>
    <t>3*1,1"M214</t>
  </si>
  <si>
    <t>101</t>
  </si>
  <si>
    <t>771120211R00</t>
  </si>
  <si>
    <t>Kladení dlaždic na podstupnice do tmele, 1 řada</t>
  </si>
  <si>
    <t>-820611150</t>
  </si>
  <si>
    <t>102</t>
  </si>
  <si>
    <t>771474112</t>
  </si>
  <si>
    <t>Montáž soklíků z dlaždic keramických rovných flexibilní lepidlo v do 90 mm</t>
  </si>
  <si>
    <t>-1292625</t>
  </si>
  <si>
    <t>36,7+16+28"1.NP nové dlažby</t>
  </si>
  <si>
    <t>103</t>
  </si>
  <si>
    <t>771475034R00</t>
  </si>
  <si>
    <t>Obklad soklíků keram.stupňov., tmel, H 10 cm</t>
  </si>
  <si>
    <t>2124902614</t>
  </si>
  <si>
    <t>104</t>
  </si>
  <si>
    <t>771479001R00</t>
  </si>
  <si>
    <t>Řezání dlaždic keramických pro soklíky</t>
  </si>
  <si>
    <t>-747054335</t>
  </si>
  <si>
    <t>105</t>
  </si>
  <si>
    <t>771574113</t>
  </si>
  <si>
    <t>Montáž podlah keramických režných hladkých lepených flexibilním lepidlem do 12 ks/m2</t>
  </si>
  <si>
    <t>1667329123</t>
  </si>
  <si>
    <t>35,6+22+4,1+3,7</t>
  </si>
  <si>
    <t>106</t>
  </si>
  <si>
    <t>597623141R</t>
  </si>
  <si>
    <t xml:space="preserve">Dodávka dlažba RAKO Stones 30 x 60 cm ,tl.10mm,  dlaždice slinutá, glazovaná hnědá</t>
  </si>
  <si>
    <t>-221393102</t>
  </si>
  <si>
    <t>35,6*1,10"M117</t>
  </si>
  <si>
    <t>8,3"M118</t>
  </si>
  <si>
    <t>21,5*1,10"M122</t>
  </si>
  <si>
    <t>(26*0,1+34*0,1+10,1*0,1+2,2*0,1+2)*1,10"soklíky</t>
  </si>
  <si>
    <t>(0,17*2,8*4+ 1,1*0,18*3)*1,10"podstupnice</t>
  </si>
  <si>
    <t>107</t>
  </si>
  <si>
    <t>597623141R2</t>
  </si>
  <si>
    <t xml:space="preserve">Dodávka dlažba RAKO Stones 30 x 60 cm, tl.10mm,  dlaždice slinutá, glazovaná šedá</t>
  </si>
  <si>
    <t>-972100792</t>
  </si>
  <si>
    <t>(0,17*2,8*2 + 0,15*1,6+2)*1,1</t>
  </si>
  <si>
    <t>108</t>
  </si>
  <si>
    <t>597642400R</t>
  </si>
  <si>
    <t>Dlažba RAKO Stones schodovka béžová 300x600x10 mm, R10/A, PEI 5</t>
  </si>
  <si>
    <t>1628263336</t>
  </si>
  <si>
    <t>4*5+1"M118</t>
  </si>
  <si>
    <t>2"M214</t>
  </si>
  <si>
    <t>109</t>
  </si>
  <si>
    <t>597642400R2</t>
  </si>
  <si>
    <t>Dlažba RAKO Stones schodovka šedá 300x600x10 mm, R10/A, PEI 5</t>
  </si>
  <si>
    <t>53581884</t>
  </si>
  <si>
    <t>Poznámka k položce:_x000d_
první a poslední schod</t>
  </si>
  <si>
    <t>2*5"M118</t>
  </si>
  <si>
    <t>4"M122</t>
  </si>
  <si>
    <t>2*2"M214</t>
  </si>
  <si>
    <t>110</t>
  </si>
  <si>
    <t>771578011R00</t>
  </si>
  <si>
    <t>Spára podlaha - stěna, silikonem</t>
  </si>
  <si>
    <t>-1368005418</t>
  </si>
  <si>
    <t>Poznámka k položce:_x000d_
vč. dodávky a montáže silikonu.</t>
  </si>
  <si>
    <t>36,7+16+27,2"1.NP dlažby</t>
  </si>
  <si>
    <t>111</t>
  </si>
  <si>
    <t>771579791R00</t>
  </si>
  <si>
    <t>Příplatek za plochu podlah keram. do 5 m2 jednotl.</t>
  </si>
  <si>
    <t>981056255</t>
  </si>
  <si>
    <t>112</t>
  </si>
  <si>
    <t>771591111</t>
  </si>
  <si>
    <t>Podlahy penetrace podkladu</t>
  </si>
  <si>
    <t>-361237379</t>
  </si>
  <si>
    <t>113</t>
  </si>
  <si>
    <t>998771102R00</t>
  </si>
  <si>
    <t>Přesun hmot pro podlahy z dlaždic, výšky do 12 m</t>
  </si>
  <si>
    <t>1520463283</t>
  </si>
  <si>
    <t>783</t>
  </si>
  <si>
    <t>Nátěry</t>
  </si>
  <si>
    <t>114</t>
  </si>
  <si>
    <t>783. 1</t>
  </si>
  <si>
    <t>Nátěr ocel. zárubně 1 křídl. , 2x, očištění</t>
  </si>
  <si>
    <t>-732125984</t>
  </si>
  <si>
    <t>37"1.NP</t>
  </si>
  <si>
    <t>33"2.NP</t>
  </si>
  <si>
    <t>115</t>
  </si>
  <si>
    <t>783. 2</t>
  </si>
  <si>
    <t>Nátěr ocel. zárubně 2 křídl. , 2x, očištění</t>
  </si>
  <si>
    <t>-1275156172</t>
  </si>
  <si>
    <t>4"1.NP</t>
  </si>
  <si>
    <t>3"2.NP</t>
  </si>
  <si>
    <t>116</t>
  </si>
  <si>
    <t>783301313</t>
  </si>
  <si>
    <t>Odmaštění zámečnických konstrukcí ředidlovým odmašťovačem</t>
  </si>
  <si>
    <t>12641867</t>
  </si>
  <si>
    <t xml:space="preserve">1,35*1,35"M117 dveře rozvaděče včetně rámu </t>
  </si>
  <si>
    <t>117</t>
  </si>
  <si>
    <t>783306807</t>
  </si>
  <si>
    <t>Odstranění nátěru ze zámečnických konstrukcí odstraňovačem nátěrů</t>
  </si>
  <si>
    <t>-1465147076</t>
  </si>
  <si>
    <t>118</t>
  </si>
  <si>
    <t>783314203</t>
  </si>
  <si>
    <t>Základní antikorozní jednonásobný syntetický samozákladující nátěr zámečnických konstrukcí</t>
  </si>
  <si>
    <t>2010357340</t>
  </si>
  <si>
    <t>119</t>
  </si>
  <si>
    <t>783315101</t>
  </si>
  <si>
    <t>Mezinátěr jednonásobný syntetický standardní zámečnických konstrukcí</t>
  </si>
  <si>
    <t>1117529117</t>
  </si>
  <si>
    <t>120</t>
  </si>
  <si>
    <t>783317101</t>
  </si>
  <si>
    <t>Krycí jednonásobný syntetický standardní nátěr zámečnických konstrukcí</t>
  </si>
  <si>
    <t>-423606611</t>
  </si>
  <si>
    <t>Poznámka k položce:_x000d_
odstín bude upřesněn</t>
  </si>
  <si>
    <t>121</t>
  </si>
  <si>
    <t>783822111</t>
  </si>
  <si>
    <t>Tmelení omítek před provedením nátěru tmelem disperzním akrylátovým nebo latexovým, prasklin šířky přes 1 do 5 mm</t>
  </si>
  <si>
    <t>-482694485</t>
  </si>
  <si>
    <t>784</t>
  </si>
  <si>
    <t>Malby</t>
  </si>
  <si>
    <t>122</t>
  </si>
  <si>
    <t>7838121</t>
  </si>
  <si>
    <t>Nátěr olejový omítek stěn 2x+ 1x email</t>
  </si>
  <si>
    <t>304324844</t>
  </si>
  <si>
    <t>Poznámka k položce:_x000d_
umyvatelný nátěr stěn - typ barvy a odstín bude upřesněn</t>
  </si>
  <si>
    <t>36,7*1,5"M117</t>
  </si>
  <si>
    <t>16*1,5"M118</t>
  </si>
  <si>
    <t>6,5*1,5*2+2,5*1,5*2"M119</t>
  </si>
  <si>
    <t>27,2+5,35+5*1,5"M122</t>
  </si>
  <si>
    <t>26,7*1,5"M123</t>
  </si>
  <si>
    <t>9,5*2*1,5"M138</t>
  </si>
  <si>
    <t>(7,35+1,8+1,6+4,3+4,5+5,5+2,5+4,3)*1,5"M128+schodiště</t>
  </si>
  <si>
    <t>4,1*2*1,5+1,2*2*1,5"M203</t>
  </si>
  <si>
    <t>18,5*1,5*2+2,2*1,5*2"M212</t>
  </si>
  <si>
    <t>5,95*1,5+5,17*1,5"M223</t>
  </si>
  <si>
    <t>5,9*1,5*2+1,495*1,5"M224</t>
  </si>
  <si>
    <t>5,5*1,5+2,5*1,5*2"M237</t>
  </si>
  <si>
    <t>123</t>
  </si>
  <si>
    <t>784181101</t>
  </si>
  <si>
    <t>Základní akrylátová jednonásobná penetrace podkladu v místnostech výšky do 3,80m</t>
  </si>
  <si>
    <t>711447129</t>
  </si>
  <si>
    <t>3,9*2,6*4+15,2+3,4*2,6*2+4,77*2,6*2+14,3+3,6+2,6*2+2,65*2,6+3*2,6+10,2+2*2,6*4+3,75+2*2,6*4+3,47+1,9*2,6*2+1,3*2,6*2+2,81+2,5*2,6*2+1,45*2,6*2</t>
  </si>
  <si>
    <t>0,9*2,6*3+4,23+1,5*2,6*2+0,9*2,6*2+1,37+1,24*2,6*4+1,43+1,7*2,6*4+3,05+2,3*3,3*2+5,7*3,3*2+13,5+4,88*3,3*2+1,95*3,3*2+9,75+4,8*3,3*2+6,65*3,3*2+33,5</t>
  </si>
  <si>
    <t>5,24*3*2+4,77*3,0*2+4*3*2+2*3*2+0,5*3*2+2,8*3,3*2+6,5*3*2+18,2+2,5*3,3*2+4,51*3,3*2+12,5+12,7*3,3*2+2,37*3,3*2+2,3*3,3*2+35,6+2,8*3,3*2+6,5*3,3*2+19</t>
  </si>
  <si>
    <t>2,95*3,3*2+6,5*3,3*2+20+9,2*3*2+7*3*2+5*3,3*2+5,95*3,3*2+1,37*3,2*2+2,9*3,2*2+4+2,9*2,2*2+3,23*3,2*2+1,8*3,2*2+9,37+4,75*3,2*2+2,9*33,2*2+2,9*4,75</t>
  </si>
  <si>
    <t>7,5*3,2*2+1,5*3,2+1,5*7,5+7,35*3*2+1,8*3*2+4,55*3+24,2+5,5*2,5*3*2+1,5*3*2+9,5*3*2+14,3+1,5*3*2+2,7*2*3,2+4,19+3,2*3*2+2,7*3*2+8,65+3,9*3*2+4,8*3*2+19</t>
  </si>
  <si>
    <t>3,2*3*2+2,7*3*2+8,65+1,5*3*2+2,7*3*2+4,19+2-3*2+2,4*3*2+4,85+1,46*3*2+2,4*3*2+4,85+1,43*3*2+2,4*3*2+5,83+2,65*3*2+1,6*3*2+4,24</t>
  </si>
  <si>
    <t>11,4*4+9,85*4+14,15*4+4,1*4+2,75*4+5,75*4+5,5*3,3*2+2,5*3,3*2+14,5+3,10*1*4+1,82*1*4+5,48+5,48+3,01*3*2+3*1*2+1,638*3*1+2,69*1*2+7,45+7,45+2,3*1*4</t>
  </si>
  <si>
    <t>1,9*1*4+4+8+2,21*1*2+1,35*1*2+3,13+1,085*1*4+1,3*1*4+2,265*1*2+1,74*1*2+7,18+1,6*1*2+1,2*1*4+0,85*1*4+1,6*1+3,9+1,796*1*2+1,5*1*2+2,82+2,269*1*2</t>
  </si>
  <si>
    <t>1,5*1*2+3,57+5,95*3,3*2+5,17*3,3*2+32+7*3*2+6*3*2+3*2,8+2*3+3,1*3*2</t>
  </si>
  <si>
    <t xml:space="preserve">3,1*3*2+3,9*3*2+12,5+(3*3*2+6,5*3*2+20,5)*4+3,1*3*2+6,5*3*2+21+4,1*3*2+5,15*3*2+21,5+6,5*3*2+3,12*3*2+21,5"2.NP pokoje </t>
  </si>
  <si>
    <t>18,5*3*2+2,2*3*2"M212</t>
  </si>
  <si>
    <t>4,47*2,6*2+2,3*2,6*2+9,96+4,1*2,6*2+2,958*2,6*1+11,7+4,7*2,6*2+3,9*2,6+1,2*2,6+18,4+3,4*2,6*2+4,7*2,6*2+16+2,15*2,6*2+1,45*2,6*2+3+1,7*1*2+2,15*1*2</t>
  </si>
  <si>
    <t>3,42+1*1*2+2,2*1*2+1,9+2,15*2,6*2+4,1*2,6*2+9,28</t>
  </si>
  <si>
    <t>124</t>
  </si>
  <si>
    <t>784221101</t>
  </si>
  <si>
    <t xml:space="preserve">Dvojnásobné bílé malby  ze směsí za sucha dobře otěruvzdorných v místnostech do 3,80 m</t>
  </si>
  <si>
    <t>960289828</t>
  </si>
  <si>
    <t>-392,798"odpočet umyvatelný nátěr</t>
  </si>
  <si>
    <t>125</t>
  </si>
  <si>
    <t>784221141</t>
  </si>
  <si>
    <t>Příplatek k cenám 2x maleb za sucha otěruvzdorných za barevnou malbu tónovanou tónovacími přípravky</t>
  </si>
  <si>
    <t>-538425539</t>
  </si>
  <si>
    <t>126</t>
  </si>
  <si>
    <t>784402801R00</t>
  </si>
  <si>
    <t>Odstranění malby oškrábáním v místnosti H do 3,8 m</t>
  </si>
  <si>
    <t>-1577349586</t>
  </si>
  <si>
    <t>172"1.NP</t>
  </si>
  <si>
    <t>-359,55"odpočet broušených linkrust v 2.NP</t>
  </si>
  <si>
    <t>D.1.4.1 - ústřední vytápění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</si>
  <si>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</si>
  <si>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</si>
  <si>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</si>
  <si>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</si>
  <si>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</si>
  <si>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974031143</t>
  </si>
  <si>
    <t>Vysekání rýh ve zdivu cihelném hl do 70 mm š do 100 mm</t>
  </si>
  <si>
    <t>1574348708</t>
  </si>
  <si>
    <t>86+122+12</t>
  </si>
  <si>
    <t>974031154</t>
  </si>
  <si>
    <t>Vysekání rýh ve zdivu cihelném hl do 100 mm š do 150 mm</t>
  </si>
  <si>
    <t>-71679390</t>
  </si>
  <si>
    <t>17+7</t>
  </si>
  <si>
    <t>997013211</t>
  </si>
  <si>
    <t>Vnitrostaveništní doprava suti a vybouraných hmot pro budovy v do 6 m ručně</t>
  </si>
  <si>
    <t>108118027</t>
  </si>
  <si>
    <t>-1670863314</t>
  </si>
  <si>
    <t>497421879</t>
  </si>
  <si>
    <t>7,086*20 'Přepočtené koeficientem množství</t>
  </si>
  <si>
    <t>1766773820</t>
  </si>
  <si>
    <t>713463211</t>
  </si>
  <si>
    <t>Montáž izolace tepelné potrubí potrubními pouzdry s Al fólií staženými Al páskou 1x D do 50 mm</t>
  </si>
  <si>
    <t>-1186820921</t>
  </si>
  <si>
    <t>Poznámka k položce:_x000d_
potrubí vedené v podlaze 1.NP</t>
  </si>
  <si>
    <t>RKW.32037</t>
  </si>
  <si>
    <t>Potrubní pouzdra ROCKWOOL 800 vnitřní D 35mm, délka 1000mm, tloušťka izolace 20mm</t>
  </si>
  <si>
    <t>321014772</t>
  </si>
  <si>
    <t>5*1,02 'Přepočtené koeficientem množství</t>
  </si>
  <si>
    <t>RKW.32040</t>
  </si>
  <si>
    <t>Potrubní pouzdra ROCKWOOL 800 vnitřní D 42mm, délka 1000mm, tloušťka izolace 30mm</t>
  </si>
  <si>
    <t>749746362</t>
  </si>
  <si>
    <t>55*1,02 'Přepočtené koeficientem množství</t>
  </si>
  <si>
    <t>732</t>
  </si>
  <si>
    <t>Ústřední vytápění - strojovny</t>
  </si>
  <si>
    <t>732421313.WLO</t>
  </si>
  <si>
    <t>Čerpadlo teplovodní mokroběžné závitové oběhové Stratos MAXO DN 32 výtlak do 8,0 m průtok 9,5 m3/h PN 16 pro vytápění</t>
  </si>
  <si>
    <t>soubor</t>
  </si>
  <si>
    <t>-192202407</t>
  </si>
  <si>
    <t>73242131R001</t>
  </si>
  <si>
    <t>Rozšíření stávajícího sdruženého rozdělovače, sběrače topných větví o 1 topnou větev 2x DN32 - navaření, oprava izolace a nátěru</t>
  </si>
  <si>
    <t>-1826140859</t>
  </si>
  <si>
    <t>998732121</t>
  </si>
  <si>
    <t>Přesun hmot tonážní pro strojovny ruční v objektech v do 6 m</t>
  </si>
  <si>
    <t>-426011558</t>
  </si>
  <si>
    <t>733</t>
  </si>
  <si>
    <t>Ústřední vytápění - rozvodné potrubí</t>
  </si>
  <si>
    <t>733110803</t>
  </si>
  <si>
    <t>Demontáž potrubí ocelového závitového DN do 15</t>
  </si>
  <si>
    <t>1242950676</t>
  </si>
  <si>
    <t>733110806</t>
  </si>
  <si>
    <t>Demontáž potrubí ocelového závitového DN přes 15 do 32</t>
  </si>
  <si>
    <t>951526530</t>
  </si>
  <si>
    <t>733110808</t>
  </si>
  <si>
    <t>Demontáž potrubí ocelového závitového DN přes 32 do 50</t>
  </si>
  <si>
    <t>123883067</t>
  </si>
  <si>
    <t>733191922</t>
  </si>
  <si>
    <t>Navaření odbočky na potrubí ocelové závitové DN 10</t>
  </si>
  <si>
    <t>2032829808</t>
  </si>
  <si>
    <t>Poznámka k položce:_x000d_
úprava stávajících rozvodů pro napojení nových těles</t>
  </si>
  <si>
    <t>733191923</t>
  </si>
  <si>
    <t>Navaření odbočky na potrubí ocelové závitové DN 15</t>
  </si>
  <si>
    <t>1908269626</t>
  </si>
  <si>
    <t>733191923R001</t>
  </si>
  <si>
    <t>úprava stávajících rozvodů pro napojení nových těles na stávající ocelové potrubí</t>
  </si>
  <si>
    <t>-1186050358</t>
  </si>
  <si>
    <t>733193810</t>
  </si>
  <si>
    <t>Rozřezání konzoly, podpěry nebo výložníku pro potrubí z L profilu do 50x50x5 mm</t>
  </si>
  <si>
    <t>-2146588378</t>
  </si>
  <si>
    <t>733122301.VGA</t>
  </si>
  <si>
    <t>Potrubí z ušlechtilé oceli Viega Temponox 1.4520 spojované lisováním D 15x1,0 mm</t>
  </si>
  <si>
    <t>1787848291</t>
  </si>
  <si>
    <t>733122302.VGA</t>
  </si>
  <si>
    <t>Potrubí z ušlechtilé oceli Viega Temponox 1.4520 spojované lisováním D 18x1,0 mm</t>
  </si>
  <si>
    <t>847182018</t>
  </si>
  <si>
    <t>733122303.VGA</t>
  </si>
  <si>
    <t>Potrubí z ušlechtilé oceli Viega Temponox 1.4520 spojované lisováním D 22x1,2 mm</t>
  </si>
  <si>
    <t>1360565416</t>
  </si>
  <si>
    <t>733122304.VGA</t>
  </si>
  <si>
    <t>Potrubí z ušlechtilé oceli Viega Temponox 1.4520 spojované lisováním D 28x1,2 mm</t>
  </si>
  <si>
    <t>818977401</t>
  </si>
  <si>
    <t>733122305.VGA</t>
  </si>
  <si>
    <t>Potrubí z ušlechtilé oceli Viega Temponox 1.4520 spojované lisováním D 35x1,5 mm</t>
  </si>
  <si>
    <t>123180392</t>
  </si>
  <si>
    <t>733122306.VGA</t>
  </si>
  <si>
    <t>Potrubí z ušlechtilé oceli Viega Temponox 1.4520 spojované lisováním D 42x1,5 mm</t>
  </si>
  <si>
    <t>966941127</t>
  </si>
  <si>
    <t>733811241</t>
  </si>
  <si>
    <t>Ochrana potrubí ústředního vytápění termoizolačními trubicemi z PE tl přes 13 do 20 mm DN do 22 mm</t>
  </si>
  <si>
    <t>1651338272</t>
  </si>
  <si>
    <t>733811252</t>
  </si>
  <si>
    <t>Ochrana potrubí ústředního vytápění termoizolačními trubicemi z PE tl přes 20 do 25 mm DN přes 22 do 45 mm</t>
  </si>
  <si>
    <t>-1508678419</t>
  </si>
  <si>
    <t>998733121</t>
  </si>
  <si>
    <t>Přesun hmot tonážní pro rozvody potrubí ruční v objektech v do 6 m</t>
  </si>
  <si>
    <t>669180282</t>
  </si>
  <si>
    <t>734</t>
  </si>
  <si>
    <t>Ústřední vytápění - armatury</t>
  </si>
  <si>
    <t>734209104</t>
  </si>
  <si>
    <t>Montáž armatury závitové s jedním závitem G 3/4</t>
  </si>
  <si>
    <t>183618835</t>
  </si>
  <si>
    <t>Poznámka k položce:_x000d_
montáž termostatických hlavic - hlavice dodá DD Rovečné</t>
  </si>
  <si>
    <t>734209113</t>
  </si>
  <si>
    <t>Montáž armatury závitové s dvěma závity G 1/2</t>
  </si>
  <si>
    <t>499372828</t>
  </si>
  <si>
    <t>48451002</t>
  </si>
  <si>
    <t>balíček montážní otopných těles hliníkových</t>
  </si>
  <si>
    <t>1135718</t>
  </si>
  <si>
    <t>RMAT0016</t>
  </si>
  <si>
    <t>termostatický ventil LIPO přímý 1/2"</t>
  </si>
  <si>
    <t>-88809307</t>
  </si>
  <si>
    <t>RMAT0017</t>
  </si>
  <si>
    <t>samosvorné šroubení 1/2" na Cu trubky</t>
  </si>
  <si>
    <t>973973875</t>
  </si>
  <si>
    <t>734211119</t>
  </si>
  <si>
    <t>Ventil závitový odvzdušňovací G 3/8 PN 14 do 120°C automatický</t>
  </si>
  <si>
    <t>-2054370601</t>
  </si>
  <si>
    <t>734242415</t>
  </si>
  <si>
    <t>Ventil závitový zpětný přímý G 5/4 PN 16 do 110°C</t>
  </si>
  <si>
    <t>809029011</t>
  </si>
  <si>
    <t>734291123</t>
  </si>
  <si>
    <t>Kohout plnící a vypouštěcí G 1/2 PN 10 do 90°C závitový</t>
  </si>
  <si>
    <t>-523480556</t>
  </si>
  <si>
    <t>734291265</t>
  </si>
  <si>
    <t>Filtr závitový pro topné a chladicí systémy přímý G 1 1/4 PN 30 do 110°C s vnitřními závity</t>
  </si>
  <si>
    <t>599389047</t>
  </si>
  <si>
    <t>734292716</t>
  </si>
  <si>
    <t>Kohout kulový přímý G 1 1/4 PN 42 do 185°C vnitřní závit</t>
  </si>
  <si>
    <t>1033991790</t>
  </si>
  <si>
    <t>734295022</t>
  </si>
  <si>
    <t>Směšovací ventil otopných a chladicích systémů závitový třícestný G 1" se servomotorem</t>
  </si>
  <si>
    <t>377890592</t>
  </si>
  <si>
    <t>734411101</t>
  </si>
  <si>
    <t>Teploměr technický s pevným stonkem a jímkou zadní připojení průměr 63 mm délky 50 mm</t>
  </si>
  <si>
    <t>-944533065</t>
  </si>
  <si>
    <t>998734121</t>
  </si>
  <si>
    <t>Přesun hmot tonážní pro armatury ruční v objektech v do 6 m</t>
  </si>
  <si>
    <t>1365221988</t>
  </si>
  <si>
    <t>735</t>
  </si>
  <si>
    <t>Ústřední vytápění - otopná tělesa</t>
  </si>
  <si>
    <t>735131312</t>
  </si>
  <si>
    <t>Montáž otopných těles článkových hliníkových rozteč připojení 350-600 mm o počtu článků 6 až 10</t>
  </si>
  <si>
    <t>-687461037</t>
  </si>
  <si>
    <t>LPC.P5069016</t>
  </si>
  <si>
    <t>radiátor otopný hliníkový PLANO 500/6 čl. - 678W, 485mm</t>
  </si>
  <si>
    <t>-1291224517</t>
  </si>
  <si>
    <t>LPC.P5089016</t>
  </si>
  <si>
    <t>radiátor otopný hliníkový PLANO 500/8 čl. - 904W, 647mm</t>
  </si>
  <si>
    <t>1777663569</t>
  </si>
  <si>
    <t>RMAT0001</t>
  </si>
  <si>
    <t>radiátor otopný hliníkový ORION 350/10 čl.- 900W, 809mm</t>
  </si>
  <si>
    <t>-8536896</t>
  </si>
  <si>
    <t>RMAT0002</t>
  </si>
  <si>
    <t>radiátor otopný hliníkový ORION 500/10 čl.- 1280W, 809mm</t>
  </si>
  <si>
    <t>-711476721</t>
  </si>
  <si>
    <t>735131313</t>
  </si>
  <si>
    <t>Montáž otopných těles článkových hliníkových rozteč připojení 350-600 mm o počtu článků 12 až 14</t>
  </si>
  <si>
    <t>-872713132</t>
  </si>
  <si>
    <t>LPC.P3129016</t>
  </si>
  <si>
    <t>radiátor otopný hliníkový PLANO 350/12 čl. - 1032W, 971mm</t>
  </si>
  <si>
    <t>1760189317</t>
  </si>
  <si>
    <t>RMAT0003</t>
  </si>
  <si>
    <t>radiátor otopný hliníkový PLANO 350/12 čl. PLUS, pravý rohový - 1032W, 971mm</t>
  </si>
  <si>
    <t>-1235154651</t>
  </si>
  <si>
    <t>Poznámka k položce:_x000d_
včetně 2x šroubení, 1x termostatická vložka Danfoss, 1x zátka 1/2")</t>
  </si>
  <si>
    <t>RMAT0004</t>
  </si>
  <si>
    <t>radiátor otopný hliníkový ORION 500/12čl. - 1536W, 971mm</t>
  </si>
  <si>
    <t>852379702</t>
  </si>
  <si>
    <t>RMAT0005</t>
  </si>
  <si>
    <t>radiátor otopný hliníkový ORION 500/14čl. - 1792W, 1133mm</t>
  </si>
  <si>
    <t>-1835271086</t>
  </si>
  <si>
    <t>RMAT0006</t>
  </si>
  <si>
    <t>radiátor otopný hliníkový ORION 350/12 čl. PLUS, pravý rohový - 1080W, 971mm</t>
  </si>
  <si>
    <t>-2033479027</t>
  </si>
  <si>
    <t>RMAT0007</t>
  </si>
  <si>
    <t>radiátor otopný hliníkový ORION 500/12 čl. PLUS, pravý rohový - 1536W, 971mm</t>
  </si>
  <si>
    <t>1287243666</t>
  </si>
  <si>
    <t>RMAT0008</t>
  </si>
  <si>
    <t>radiátor otopný hliníkový ORION 350/12čl. - 1080W, 971mm</t>
  </si>
  <si>
    <t>-1647042005</t>
  </si>
  <si>
    <t>RMAT0009</t>
  </si>
  <si>
    <t>radiátor otopný hliníkový ORION 350/14čl. - 1260W, 1133mm</t>
  </si>
  <si>
    <t>-856773128</t>
  </si>
  <si>
    <t>735131314</t>
  </si>
  <si>
    <t>Montáž otopných těles článkových hliníkových rozteč připojení 350-600 mm o počtu článků 16 až 18</t>
  </si>
  <si>
    <t>1443338251</t>
  </si>
  <si>
    <t>RMAT0010</t>
  </si>
  <si>
    <t>radiátor otopný hliníkový ORION 500/16čl. - 2048W, 1295mm</t>
  </si>
  <si>
    <t>714822544</t>
  </si>
  <si>
    <t>Poznámka k položce:_x000d_
od 16čl. 1x držák + konzole</t>
  </si>
  <si>
    <t>RMAT0011</t>
  </si>
  <si>
    <t>radiátor otopný hliníkový ORION 600/15čl. - 2175W, 1214mm ATYP</t>
  </si>
  <si>
    <t>437173093</t>
  </si>
  <si>
    <t>RMAT0012</t>
  </si>
  <si>
    <t>radiátor otopný hliníkový ORION 500/15čl. PLUS pravý rohový - 1920W, 1214mm ATYP</t>
  </si>
  <si>
    <t>580363284</t>
  </si>
  <si>
    <t>RMAT0012A</t>
  </si>
  <si>
    <t>radiátor otopný hliníkový PLANO 500/15čl. PLUS pravý rohový - 1920W, 1214mm ATYP - HNĚDÝ NÁSTŘIK</t>
  </si>
  <si>
    <t>1268119888</t>
  </si>
  <si>
    <t>Poznámka k položce:_x000d_
včetně 2x šroubení, 1x termostatická vložka Danfoss, 1x zátka 1/2"_x000d_
PŘÍPLATEK ZA BAREVNÝ NÁSTŘIK HNĚDÉ BARVY. Odstín dle RAL upřesněn před objednáním</t>
  </si>
  <si>
    <t>735131315</t>
  </si>
  <si>
    <t>Montáž otopných těles článkových hliníkových rozteč připojení 350-600 mm o počtu článků přes 18</t>
  </si>
  <si>
    <t>-1842080719</t>
  </si>
  <si>
    <t>RMAT0013</t>
  </si>
  <si>
    <t>radiátor otopný hliníkový ORION 350/20čl. - 1800W, 1619mm</t>
  </si>
  <si>
    <t>2016465499</t>
  </si>
  <si>
    <t>RMAT0014</t>
  </si>
  <si>
    <t>radiátor otopný hliníkový ORION 350/24čl. - 2160W, 1943mm</t>
  </si>
  <si>
    <t>-1878607081</t>
  </si>
  <si>
    <t>RMAT0015</t>
  </si>
  <si>
    <t>radiátor otopný hliníkový ORION 500/20čl. - 2560W, 1619mm</t>
  </si>
  <si>
    <t>-1717940962</t>
  </si>
  <si>
    <t>735151811</t>
  </si>
  <si>
    <t>Demontáž otopného tělesa panelového jednořadého dl do 1500 mm</t>
  </si>
  <si>
    <t>-1656526266</t>
  </si>
  <si>
    <t>735151821</t>
  </si>
  <si>
    <t>Demontáž otopného tělesa panelového dvouřadého dl do 1500 mm</t>
  </si>
  <si>
    <t>-723161133</t>
  </si>
  <si>
    <t>735151822</t>
  </si>
  <si>
    <t>Demontáž otopného tělesa panelového dvouřadého dl přes 1500 do 2820 mm</t>
  </si>
  <si>
    <t>30482087</t>
  </si>
  <si>
    <t>735151831</t>
  </si>
  <si>
    <t>Demontáž otopného tělesa panelového třířadého dl do 1500 mm</t>
  </si>
  <si>
    <t>1668967799</t>
  </si>
  <si>
    <t>735291800</t>
  </si>
  <si>
    <t>Demontáž konzoly nebo držáku otopných těles, registrů nebo konvektorů do odpadu</t>
  </si>
  <si>
    <t>-761490794</t>
  </si>
  <si>
    <t>998735121</t>
  </si>
  <si>
    <t>Přesun hmot tonážní pro otopná tělesa ruční v objektech v do 6 m</t>
  </si>
  <si>
    <t>703490023</t>
  </si>
  <si>
    <t>Dokončovací práce - nátěry</t>
  </si>
  <si>
    <t>783601715</t>
  </si>
  <si>
    <t>Odmaštění ředidlovým odmašťovačem potrubí DN do 50 mm</t>
  </si>
  <si>
    <t>50436518</t>
  </si>
  <si>
    <t>783617613</t>
  </si>
  <si>
    <t>Krycí dvojnásobný syntetický samozákladující nátěr potrubí DN do 50 mm</t>
  </si>
  <si>
    <t>1040391503</t>
  </si>
  <si>
    <t xml:space="preserve">Poznámka k položce:_x000d_
nátěr stávajícího potrubí bytu 2.NP_x000d_
nátěr viditelného nového potrubí </t>
  </si>
  <si>
    <t>D.1.4.2 - elektrické rozvody</t>
  </si>
  <si>
    <t>7413 - Rozvaděče NN a příslušenství</t>
  </si>
  <si>
    <t>7414 - Kompletační materiál</t>
  </si>
  <si>
    <t>7417 - Elektroinstalační materiál</t>
  </si>
  <si>
    <t>7419 - Kabelové rozvody</t>
  </si>
  <si>
    <t>7421 - Svítidla</t>
  </si>
  <si>
    <t xml:space="preserve">    9 - Ostatní konstrukce a práce, bourání   </t>
  </si>
  <si>
    <t xml:space="preserve">      7418 - Ocelové konstrukce a materiál kabelových tras</t>
  </si>
  <si>
    <t xml:space="preserve">      7411 - Přípravné práce a demontáže</t>
  </si>
  <si>
    <t xml:space="preserve">    46-M - Stavební práce při extr.mont.pracích</t>
  </si>
  <si>
    <t>HZS - Hodinové zúčtovací sazby</t>
  </si>
  <si>
    <t>7413</t>
  </si>
  <si>
    <t>Rozvaděče NN a příslušenství</t>
  </si>
  <si>
    <t>7413.R001</t>
  </si>
  <si>
    <t xml:space="preserve">R1 rozvaděč  - rozvaděč dle výkresové dokumentace, kompletní včetně přístrojů</t>
  </si>
  <si>
    <t>1166163781</t>
  </si>
  <si>
    <t>Poznámka k položce:_x000d_
včetně montáže</t>
  </si>
  <si>
    <t>7413.R002</t>
  </si>
  <si>
    <t>Rozvaděč CETIN typu např. MRK10 do zdiva</t>
  </si>
  <si>
    <t>1756092905</t>
  </si>
  <si>
    <t>7414</t>
  </si>
  <si>
    <t>Kompletační materiál</t>
  </si>
  <si>
    <t>741310101</t>
  </si>
  <si>
    <t>Montáž spínačů jedno nebo dvoupólových polozapuštěných nebo zapuštěných se zapojením vodičů bezšroubové připojení vypínačů, řazení 1-jednopólových</t>
  </si>
  <si>
    <t>-426446107</t>
  </si>
  <si>
    <t>10.028.722R001</t>
  </si>
  <si>
    <t>spínač jednopólový řaz.1, IP44, pod omítku - kompletní</t>
  </si>
  <si>
    <t>504764610</t>
  </si>
  <si>
    <t>10.028.722R002</t>
  </si>
  <si>
    <t>spínač jednopólový tlačítkový řaz.1, IP44, pod omítku - kompletní</t>
  </si>
  <si>
    <t>-587192784</t>
  </si>
  <si>
    <t>741310121R0003</t>
  </si>
  <si>
    <t>Montáž spínačů jedno nebo dvoupólových polozapuštěných nebo zapuštěných se zapojením vodičů bezšroubové připojení přepínačů, řazení 5-sériových</t>
  </si>
  <si>
    <t>1912084071</t>
  </si>
  <si>
    <t>10.028.722R005</t>
  </si>
  <si>
    <t>spínač jednopólový řaz.5, IP44, - kompletní</t>
  </si>
  <si>
    <t>733426167</t>
  </si>
  <si>
    <t>741310121R002</t>
  </si>
  <si>
    <t>Montáž spínačů jedno nebo dvoupólových polozapuštěných nebo zapuštěných se zapojením vodičů bezšroubové připojení přepínačů, řazení 6-sériových</t>
  </si>
  <si>
    <t>-2020665299</t>
  </si>
  <si>
    <t>10.028.722R003</t>
  </si>
  <si>
    <t>spínač jednopólový řaz.6, IP44, - kompletní</t>
  </si>
  <si>
    <t>-1934852096</t>
  </si>
  <si>
    <t>741310121R004</t>
  </si>
  <si>
    <t>Montáž spínačů jedno nebo dvoupólových polozapuštěných nebo zapuštěných se zapojením vodičů bezšroubové připojení přepínačů, řazení 2x6-sériových</t>
  </si>
  <si>
    <t>865104119</t>
  </si>
  <si>
    <t>10.028.722R004</t>
  </si>
  <si>
    <t>spínač jednopólový řaz.2x6, IP44, - kompletní</t>
  </si>
  <si>
    <t>-1137648939</t>
  </si>
  <si>
    <t>741310121R0002</t>
  </si>
  <si>
    <t>Montáž spínačů jedno nebo dvoupólových polozapuštěných nebo zapuštěných se zapojením vodičů bezšroubové připojení přepínačů, řazení 7-sériových</t>
  </si>
  <si>
    <t>-952167581</t>
  </si>
  <si>
    <t>10.028.722R0005</t>
  </si>
  <si>
    <t>spínač jednopólový řaz.7, IP44, - kompletní</t>
  </si>
  <si>
    <t>845052153</t>
  </si>
  <si>
    <t>741313001R01</t>
  </si>
  <si>
    <t>Montáž zásuvek domovních se zapojením vodičů bezšroubové připojení polozapuštěných nebo zapuštěných 10/16 A, provedení 2P + PE - jednonásobná</t>
  </si>
  <si>
    <t>1454447984</t>
  </si>
  <si>
    <t>34555101R002</t>
  </si>
  <si>
    <t>zásuvka 230V, 16A, IP44, pod omítku bílá - kompletní jednonásobná</t>
  </si>
  <si>
    <t>-561240826</t>
  </si>
  <si>
    <t>34555101R003</t>
  </si>
  <si>
    <t>zásuvka 230V, 16A, IP44, na omítku bílá - kompletní</t>
  </si>
  <si>
    <t>988089800</t>
  </si>
  <si>
    <t>741313001R04</t>
  </si>
  <si>
    <t>Montáž zásuvek domovních se zapojením vodičů bezšroubové připojení polozapuštěných nebo zapuštěných 10/16 A, provedení 2P + PE - dvojnásobná</t>
  </si>
  <si>
    <t>-930482754</t>
  </si>
  <si>
    <t>34555101R005</t>
  </si>
  <si>
    <t>zásuvka 230V, 16A, IP44, pod omítku bílá - kompletní dvojnásobná</t>
  </si>
  <si>
    <t>-147176237</t>
  </si>
  <si>
    <t>7417</t>
  </si>
  <si>
    <t>Elektroinstalační materiál</t>
  </si>
  <si>
    <t>741110012</t>
  </si>
  <si>
    <t xml:space="preserve">Montáž trubka plastová tuhá D přes 23 do 35 mm </t>
  </si>
  <si>
    <t>1444361457</t>
  </si>
  <si>
    <t>34571073R001</t>
  </si>
  <si>
    <t>trubka elektroinstalační pevná z PVC (EN) 4025</t>
  </si>
  <si>
    <t>-1503475277</t>
  </si>
  <si>
    <t>741112021</t>
  </si>
  <si>
    <t>Montáž krabic elektroinstalačních bez napojení na trubky a lišty, demontáže a montáže víčka a přístroje protahovacích nebo odbočných plastových čtyřh</t>
  </si>
  <si>
    <t>-1709580570</t>
  </si>
  <si>
    <t>34571524R002</t>
  </si>
  <si>
    <t>krabice přístrojová kompletní</t>
  </si>
  <si>
    <t>133527780</t>
  </si>
  <si>
    <t>34571524R003</t>
  </si>
  <si>
    <t>krabice rozpojovací kompletní</t>
  </si>
  <si>
    <t>-365386810</t>
  </si>
  <si>
    <t>7419</t>
  </si>
  <si>
    <t>Kabelové rozvody</t>
  </si>
  <si>
    <t>741122211</t>
  </si>
  <si>
    <t>Montáž kabelů měděných bez ukončení uložených volně nebo v liště plných kulatých (CYKY) počtu a průřezu žil 3x1,5 až 6 mm2</t>
  </si>
  <si>
    <t>1380419415</t>
  </si>
  <si>
    <t>34111030</t>
  </si>
  <si>
    <t>kabel silový s Cu jádrem 1 kV 3x1,5mm2</t>
  </si>
  <si>
    <t>-1389036612</t>
  </si>
  <si>
    <t>34111036</t>
  </si>
  <si>
    <t>kabel silový s Cu jádrem 1 kV 3x2,5mm2</t>
  </si>
  <si>
    <t>-1104262030</t>
  </si>
  <si>
    <t>34111030.A1</t>
  </si>
  <si>
    <t>kabel silový s Cu jádrem 1 kV 3x1,5mm2 (CYKY-O 3x1,5)</t>
  </si>
  <si>
    <t>-771139111</t>
  </si>
  <si>
    <t>741122232</t>
  </si>
  <si>
    <t>Montáž kabelů měděných bez ukončení uložených volně nebo v liště plných kulatých (CYKY) počtu a průřezu žil 5x4 až 6 mm2</t>
  </si>
  <si>
    <t>-65467827</t>
  </si>
  <si>
    <t>34111100R00</t>
  </si>
  <si>
    <t>kabel silový s Cu jádrem 1 kV 5x4mm2</t>
  </si>
  <si>
    <t>1475001935</t>
  </si>
  <si>
    <t>7421</t>
  </si>
  <si>
    <t>Svítidla</t>
  </si>
  <si>
    <t>741372062R01</t>
  </si>
  <si>
    <t>Montáž svítidel LED se zapojením vodičů bytových nebo společenských místností přisazených stropních panelových</t>
  </si>
  <si>
    <t>-1362886118</t>
  </si>
  <si>
    <t>7421.R001</t>
  </si>
  <si>
    <t>Svítidlo A - viz tabulka svítidel</t>
  </si>
  <si>
    <t>639245727</t>
  </si>
  <si>
    <t>7421.R002</t>
  </si>
  <si>
    <t>Svítidlo B - viz tabulka svítidel</t>
  </si>
  <si>
    <t>1290096612</t>
  </si>
  <si>
    <t>7421.R003</t>
  </si>
  <si>
    <t>Svítidlo C - viz tabulka svítidel</t>
  </si>
  <si>
    <t>-1589369685</t>
  </si>
  <si>
    <t>7421.R004</t>
  </si>
  <si>
    <t>Svítidlo D - viz tabulka svítidel</t>
  </si>
  <si>
    <t>289841786</t>
  </si>
  <si>
    <t>7421.R005</t>
  </si>
  <si>
    <t>Svítidlo E - viz tabulka svítidel</t>
  </si>
  <si>
    <t>55826828</t>
  </si>
  <si>
    <t>7421.R006</t>
  </si>
  <si>
    <t>Svítidlo F - viz tabulka svítidel</t>
  </si>
  <si>
    <t>-576761438</t>
  </si>
  <si>
    <t>7421.R007</t>
  </si>
  <si>
    <t>Svítidlo H - viz tabulka svítidel</t>
  </si>
  <si>
    <t>1778582566</t>
  </si>
  <si>
    <t>741372062R01B</t>
  </si>
  <si>
    <t>Montáž svítidel LED se zapojením vodičů nouzových, únikových, obsahu přes 0,09 do 0,36 m2</t>
  </si>
  <si>
    <t>-1438553556</t>
  </si>
  <si>
    <t>7421.R006.1</t>
  </si>
  <si>
    <t>Svítidlo N1 - viz tabulka svítidel</t>
  </si>
  <si>
    <t>1648060702</t>
  </si>
  <si>
    <t>7421.R007.1</t>
  </si>
  <si>
    <t>Svítidlo N2 - viz tabulka svítidel</t>
  </si>
  <si>
    <t>1511228168</t>
  </si>
  <si>
    <t xml:space="preserve">Ostatní konstrukce a práce, bourání   </t>
  </si>
  <si>
    <t>945412111R001</t>
  </si>
  <si>
    <t>Lešení pojízdné pracovní výška do 7,6 m</t>
  </si>
  <si>
    <t>den</t>
  </si>
  <si>
    <t>-1257074857</t>
  </si>
  <si>
    <t>Poznámka k položce:_x000d_
doprava, montáž, demontáž</t>
  </si>
  <si>
    <t>4"montáž světel tělocvična</t>
  </si>
  <si>
    <t>974031121</t>
  </si>
  <si>
    <t>Vysekání rýh ve zdivu cihelném hl do 30 mm š do 30 mm</t>
  </si>
  <si>
    <t>-1406688719</t>
  </si>
  <si>
    <t>Poznámka k položce:_x000d_
silnoproud + slaboproud</t>
  </si>
  <si>
    <t>977132112</t>
  </si>
  <si>
    <t>Vyvrtání otvorů pro elektroinstalační krabice ve stěnách z cihel hloubky přes 60 do 90 mm</t>
  </si>
  <si>
    <t>999230607</t>
  </si>
  <si>
    <t>997013111</t>
  </si>
  <si>
    <t>Vnitrostaveništní doprava suti a vybouraných hmot pro budovy v do 6 m</t>
  </si>
  <si>
    <t>1676622280</t>
  </si>
  <si>
    <t>-1095136125</t>
  </si>
  <si>
    <t>1437664001</t>
  </si>
  <si>
    <t>0,549*20 'Přepočtené koeficientem množství</t>
  </si>
  <si>
    <t>-2067073887</t>
  </si>
  <si>
    <t>7418</t>
  </si>
  <si>
    <t>Ocelové konstrukce a materiál kabelových tras</t>
  </si>
  <si>
    <t>15018.R105</t>
  </si>
  <si>
    <t>Montáž kabelového žlabu drátěného 60/60 mm - požárně odolná trasa, závěsná montáž, komplet</t>
  </si>
  <si>
    <t>1350177282</t>
  </si>
  <si>
    <t>34575603R001</t>
  </si>
  <si>
    <t>žlab kabelový drátěný žárově zinkovaný 60/60mm</t>
  </si>
  <si>
    <t>-1644781219</t>
  </si>
  <si>
    <t>34575600R001</t>
  </si>
  <si>
    <t>Ocelový závěs svítidel tělocvičny</t>
  </si>
  <si>
    <t>1937221208</t>
  </si>
  <si>
    <t>Poznámka k položce:_x000d_
včetně ukotvení</t>
  </si>
  <si>
    <t>7411</t>
  </si>
  <si>
    <t>Přípravné práce a demontáže</t>
  </si>
  <si>
    <t>741211817</t>
  </si>
  <si>
    <t>Demontáž rozvodnic kovových, uložených pod omítkou, krytí do IPx 4, plochy přes 0,8 m2</t>
  </si>
  <si>
    <t>220218459</t>
  </si>
  <si>
    <t>Poznámka k položce:_x000d_
Demontáže původních rozvaděčů do suti včetně odpojení</t>
  </si>
  <si>
    <t>741211817R001</t>
  </si>
  <si>
    <t xml:space="preserve">Demontáž stávající krabice CETIN </t>
  </si>
  <si>
    <t>740320265</t>
  </si>
  <si>
    <t>Poznámka k položce:_x000d_
 včetně odpojení</t>
  </si>
  <si>
    <t>741311815</t>
  </si>
  <si>
    <t>Demontáž spínačů nástěnných normálních do 10 A šroubových bez zachování funkčnosti přes 2 do 4 svorek</t>
  </si>
  <si>
    <t>1658193785</t>
  </si>
  <si>
    <t>741315825</t>
  </si>
  <si>
    <t>Demontáž zásuvek domovních normální prostředí do 16A zapuštěných šroubových bez zachování funkčnosti 2P+PE pro průběžnou montáž</t>
  </si>
  <si>
    <t>895451042</t>
  </si>
  <si>
    <t>741374843</t>
  </si>
  <si>
    <t>Demontáž svítidla interiérového se standardní paticí přisazeného stropního přes 0,09 do 0,36 m2 se zachováním funkčnosti</t>
  </si>
  <si>
    <t>-86729650</t>
  </si>
  <si>
    <t xml:space="preserve">Poznámka k položce:_x000d_
Demontáž a zpětná montáž stávajících svítidel._x000d_
</t>
  </si>
  <si>
    <t>46-M</t>
  </si>
  <si>
    <t>Stavební práce při extr.mont.pracích</t>
  </si>
  <si>
    <t>46.R001</t>
  </si>
  <si>
    <t>Zednické výpomoci</t>
  </si>
  <si>
    <t>kpl</t>
  </si>
  <si>
    <t>-1107683210</t>
  </si>
  <si>
    <t>Poznámka k položce:_x000d_
Jsou to zejména tyto práce:_x000d_
a) vysekání nebo vynechání rýh, kapes a prostupů pro rozvody a upevňovací prvky (špalíky, latě, objímky, závěsy, kotvící šrouby vodítek apod.),_x000d_
b) vysekání, vyvrtání nebo vynechání kapes pro konzoly, podpěry, závěsy, pevné body a konstrukce (manipulační plošiny apod.),_x000d_
c) vysekání nebo vynechání nik pro rozvaděče, stoupací, průchozí a jiné manipulační skříně,_x000d_
d) zaplnění, zazdění nebo zabetonování rýh, kapes a prostupů ve stěnách a stropech,_x000d_
e) osazení, zazdění nebo zabetonování konzol, podpěr, objímek, závěsů, pevných bodů a konstrukcí,_x000d_
f) osazení, zazdění nebo zabetonování stoupacích, průchozích a jiných manipul. skříní,_x000d_
g) podezdění nebo pod betonová ní armatur,_x000d_
h) zalití kotevních šroubů, podlití strojů a zařízení betonem,_x000d_
í) zabetonování kotvících rámů do betonových bloků,_x000d_
j) nastřelování upevňovacích prvků._x000d_
k)zazdění a zapravení rozvaděčů a krabic</t>
  </si>
  <si>
    <t>HZS</t>
  </si>
  <si>
    <t>Hodinové zúčtovací sazby</t>
  </si>
  <si>
    <t>HZS2231R001</t>
  </si>
  <si>
    <t>vytyčení stávajících rozvodů v upravované části budovy</t>
  </si>
  <si>
    <t>512</t>
  </si>
  <si>
    <t>2032431708</t>
  </si>
  <si>
    <t>HZS2231R002</t>
  </si>
  <si>
    <t>koordinace s ostatními profesemi na stavbě, koordinace s dodavatelem vybavení ordinace</t>
  </si>
  <si>
    <t>-370432425</t>
  </si>
  <si>
    <t>HZS2231R004</t>
  </si>
  <si>
    <t>připojení části demontovaných rozvodů, které zůstávají stávající v R1 rozvaděči ( 7 vývodů)</t>
  </si>
  <si>
    <t>1181960296</t>
  </si>
  <si>
    <t>HZS2231R006</t>
  </si>
  <si>
    <t xml:space="preserve">připojení - pospojování vodivých částí </t>
  </si>
  <si>
    <t>-1587862016</t>
  </si>
  <si>
    <t>HZS2231R007</t>
  </si>
  <si>
    <t>úprava a připojení stávajících rozvodů v MRK10, včetně uvedení do provozu</t>
  </si>
  <si>
    <t>-986356647</t>
  </si>
  <si>
    <t>HZS2231R008</t>
  </si>
  <si>
    <t>demontáž a zpětná montáž ochranné sítě stropu tělocvičny</t>
  </si>
  <si>
    <t>57275592</t>
  </si>
  <si>
    <t>Poznámka k položce:_x000d_
síť kotvená na konstrukci krovu tělocvičny ve výšce 4,5m</t>
  </si>
  <si>
    <t>HZS2231R010</t>
  </si>
  <si>
    <t xml:space="preserve">revize elektrických rozvodů,  protokol</t>
  </si>
  <si>
    <t>2111508787</t>
  </si>
  <si>
    <t>Poznámka k položce:_x000d_
1x dílčí revize 2.NP (nutnost z důvodu provozu domova) + protokol_x000d_
1x konečná celková revize + protokol</t>
  </si>
  <si>
    <t>D.1.4. - ostatní a vedlejší náklady</t>
  </si>
  <si>
    <t>VRN - Vedlejší rozpočtové náklady</t>
  </si>
  <si>
    <t xml:space="preserve">    VRN3 - Zařízení staveniště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</si>
  <si>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</si>
  <si>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</si>
  <si>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</si>
  <si>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</si>
  <si>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</si>
  <si>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</si>
  <si>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Zařízení staveniště, provoz, odstranění</t>
  </si>
  <si>
    <t>1024</t>
  </si>
  <si>
    <t>290777184</t>
  </si>
  <si>
    <t>Poznámka k položce:_x000d_
zřízení staveniště, provoz staveniště, zrušení staveniště_x000d_
- dopravní značení při manipulaci s jeřábem a materiálem_x000d_
- dočasné oplocení staveniště proti nepovolanému pohybu dětí a osob_x000d_
- provizorní stěny v objektu z OSB desek proti prašnosti a pohybu dětí_x000d_
- výstražné tabulky zákaz vstupu atd.</t>
  </si>
  <si>
    <t>VRN9</t>
  </si>
  <si>
    <t>Ostatní náklady</t>
  </si>
  <si>
    <t>HZS1291</t>
  </si>
  <si>
    <t>Hodinová zúčtovací sazba pomocný stavební dělník</t>
  </si>
  <si>
    <t>-470686945</t>
  </si>
  <si>
    <t xml:space="preserve">Poznámka k položce:_x000d_
vystěhování a nastěhování nábytku </t>
  </si>
  <si>
    <t>HZS4232R001</t>
  </si>
  <si>
    <t>koordinační činnost, účast na kontrolních dnech</t>
  </si>
  <si>
    <t>1413291873</t>
  </si>
  <si>
    <t>013254000r1</t>
  </si>
  <si>
    <t>Dokumentace skutečného provedení stavby dle SOD</t>
  </si>
  <si>
    <t>1211580407</t>
  </si>
  <si>
    <t>092103001R001</t>
  </si>
  <si>
    <t>Rozšíření servisním technikem stávající regulace plynových kotlů De Dietrich o 1 směšovanou větev,včetně kabeláže</t>
  </si>
  <si>
    <t>942960257</t>
  </si>
  <si>
    <t>Poznámka k položce:_x000d_
stávající plynové kotle : kaskáda 2x De Dietrich Innovens MCA 45 8,9-43,0kW_x000d_
stávající 3x směšované větve + TUV_x000d_
nově 4x směšované větve + TUV</t>
  </si>
  <si>
    <t>092103001r1</t>
  </si>
  <si>
    <t>zkouška těsnosti rozvodů út,topná zkouška ÚT, protokol</t>
  </si>
  <si>
    <t>-1410806258</t>
  </si>
  <si>
    <t>Poznámka k položce:_x000d_
1x dílčí zkouška po dokončení 2.NP + předání k užívání (nástup dětí)_x000d_
1x závěrečná</t>
  </si>
  <si>
    <t>HZS2212</t>
  </si>
  <si>
    <t>Hodinová zúčtovací sazba instalatér odborný- vypuštění/napuštení systémů, odvzdušnění</t>
  </si>
  <si>
    <t>-2102223472</t>
  </si>
  <si>
    <t>HZS2212r2</t>
  </si>
  <si>
    <t xml:space="preserve">HZS -  zaškolení zaměstnaců školy</t>
  </si>
  <si>
    <t>1307449675</t>
  </si>
  <si>
    <t>Poznámka k položce:_x000d_
zápis podepsaný proškolenými osobami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</si>
</sst>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6/2024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 xml:space="preserve">Dětský domov Rovečné -  Rekonstrukce ÚT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Rovečné č.p. 40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15. 3. 2024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Kraj Vysočina, Žižkova 57/1882, Jihlava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Filip Marek, Brněnská 326/34, Žďár nad Sázavou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Filip Marek, Brněnská 326/34, Žďár nad Sázavou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stavební úpravy'!J30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'SO 01 - stavební úpravy'!P137</f>
        <v>0</v>
      </c>
      <c r="AV95" s="127">
        <f>'SO 01 - stavební úpravy'!J33</f>
        <v>0</v>
      </c>
      <c r="AW95" s="127">
        <f>'SO 01 - stavební úpravy'!J34</f>
        <v>0</v>
      </c>
      <c r="AX95" s="127">
        <f>'SO 01 - stavební úpravy'!J35</f>
        <v>0</v>
      </c>
      <c r="AY95" s="127">
        <f>'SO 01 - stavební úpravy'!J36</f>
        <v>0</v>
      </c>
      <c r="AZ95" s="127">
        <f>'SO 01 - stavební úpravy'!F33</f>
        <v>0</v>
      </c>
      <c r="BA95" s="127">
        <f>'SO 01 - stavební úpravy'!F34</f>
        <v>0</v>
      </c>
      <c r="BB95" s="127">
        <f>'SO 01 - stavební úpravy'!F35</f>
        <v>0</v>
      </c>
      <c r="BC95" s="127">
        <f>'SO 01 - stavební úpravy'!F36</f>
        <v>0</v>
      </c>
      <c r="BD95" s="129">
        <f>'SO 01 - stavební úpravy'!F37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84</v>
      </c>
    </row>
    <row r="96" s="7" customFormat="1" ht="16.5" customHeight="1">
      <c r="A96" s="118" t="s">
        <v>80</v>
      </c>
      <c r="B96" s="119"/>
      <c r="C96" s="120"/>
      <c r="D96" s="121" t="s">
        <v>86</v>
      </c>
      <c r="E96" s="121"/>
      <c r="F96" s="121"/>
      <c r="G96" s="121"/>
      <c r="H96" s="121"/>
      <c r="I96" s="122"/>
      <c r="J96" s="121" t="s">
        <v>87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'D.1.4.1 - ústřední vytápění'!J30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'D.1.4.1 - ústřední vytápění'!P126</f>
        <v>0</v>
      </c>
      <c r="AV96" s="127">
        <f>'D.1.4.1 - ústřední vytápění'!J33</f>
        <v>0</v>
      </c>
      <c r="AW96" s="127">
        <f>'D.1.4.1 - ústřední vytápění'!J34</f>
        <v>0</v>
      </c>
      <c r="AX96" s="127">
        <f>'D.1.4.1 - ústřední vytápění'!J35</f>
        <v>0</v>
      </c>
      <c r="AY96" s="127">
        <f>'D.1.4.1 - ústřední vytápění'!J36</f>
        <v>0</v>
      </c>
      <c r="AZ96" s="127">
        <f>'D.1.4.1 - ústřední vytápění'!F33</f>
        <v>0</v>
      </c>
      <c r="BA96" s="127">
        <f>'D.1.4.1 - ústřední vytápění'!F34</f>
        <v>0</v>
      </c>
      <c r="BB96" s="127">
        <f>'D.1.4.1 - ústřední vytápění'!F35</f>
        <v>0</v>
      </c>
      <c r="BC96" s="127">
        <f>'D.1.4.1 - ústřední vytápění'!F36</f>
        <v>0</v>
      </c>
      <c r="BD96" s="129">
        <f>'D.1.4.1 - ústřední vytápění'!F37</f>
        <v>0</v>
      </c>
      <c r="BE96" s="7"/>
      <c r="BT96" s="130" t="s">
        <v>84</v>
      </c>
      <c r="BV96" s="130" t="s">
        <v>78</v>
      </c>
      <c r="BW96" s="130" t="s">
        <v>88</v>
      </c>
      <c r="BX96" s="130" t="s">
        <v>5</v>
      </c>
      <c r="CL96" s="130" t="s">
        <v>1</v>
      </c>
      <c r="CM96" s="130" t="s">
        <v>84</v>
      </c>
    </row>
    <row r="97" s="7" customFormat="1" ht="16.5" customHeight="1">
      <c r="A97" s="118" t="s">
        <v>80</v>
      </c>
      <c r="B97" s="119"/>
      <c r="C97" s="120"/>
      <c r="D97" s="121" t="s">
        <v>89</v>
      </c>
      <c r="E97" s="121"/>
      <c r="F97" s="121"/>
      <c r="G97" s="121"/>
      <c r="H97" s="121"/>
      <c r="I97" s="122"/>
      <c r="J97" s="121" t="s">
        <v>90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'D.1.4.2 - elektrické rozvody'!J30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'D.1.4.2 - elektrické rozvody'!P128</f>
        <v>0</v>
      </c>
      <c r="AV97" s="127">
        <f>'D.1.4.2 - elektrické rozvody'!J33</f>
        <v>0</v>
      </c>
      <c r="AW97" s="127">
        <f>'D.1.4.2 - elektrické rozvody'!J34</f>
        <v>0</v>
      </c>
      <c r="AX97" s="127">
        <f>'D.1.4.2 - elektrické rozvody'!J35</f>
        <v>0</v>
      </c>
      <c r="AY97" s="127">
        <f>'D.1.4.2 - elektrické rozvody'!J36</f>
        <v>0</v>
      </c>
      <c r="AZ97" s="127">
        <f>'D.1.4.2 - elektrické rozvody'!F33</f>
        <v>0</v>
      </c>
      <c r="BA97" s="127">
        <f>'D.1.4.2 - elektrické rozvody'!F34</f>
        <v>0</v>
      </c>
      <c r="BB97" s="127">
        <f>'D.1.4.2 - elektrické rozvody'!F35</f>
        <v>0</v>
      </c>
      <c r="BC97" s="127">
        <f>'D.1.4.2 - elektrické rozvody'!F36</f>
        <v>0</v>
      </c>
      <c r="BD97" s="129">
        <f>'D.1.4.2 - elektrické rozvody'!F37</f>
        <v>0</v>
      </c>
      <c r="BE97" s="7"/>
      <c r="BT97" s="130" t="s">
        <v>84</v>
      </c>
      <c r="BV97" s="130" t="s">
        <v>78</v>
      </c>
      <c r="BW97" s="130" t="s">
        <v>91</v>
      </c>
      <c r="BX97" s="130" t="s">
        <v>5</v>
      </c>
      <c r="CL97" s="130" t="s">
        <v>1</v>
      </c>
      <c r="CM97" s="130" t="s">
        <v>84</v>
      </c>
    </row>
    <row r="98" s="7" customFormat="1" ht="16.5" customHeight="1">
      <c r="A98" s="118" t="s">
        <v>80</v>
      </c>
      <c r="B98" s="119"/>
      <c r="C98" s="120"/>
      <c r="D98" s="121" t="s">
        <v>92</v>
      </c>
      <c r="E98" s="121"/>
      <c r="F98" s="121"/>
      <c r="G98" s="121"/>
      <c r="H98" s="121"/>
      <c r="I98" s="122"/>
      <c r="J98" s="121" t="s">
        <v>93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'D.1.4. - ostatní a vedlej...'!J30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31">
        <v>0</v>
      </c>
      <c r="AT98" s="132">
        <f>ROUND(SUM(AV98:AW98),2)</f>
        <v>0</v>
      </c>
      <c r="AU98" s="133">
        <f>'D.1.4. - ostatní a vedlej...'!P119</f>
        <v>0</v>
      </c>
      <c r="AV98" s="132">
        <f>'D.1.4. - ostatní a vedlej...'!J33</f>
        <v>0</v>
      </c>
      <c r="AW98" s="132">
        <f>'D.1.4. - ostatní a vedlej...'!J34</f>
        <v>0</v>
      </c>
      <c r="AX98" s="132">
        <f>'D.1.4. - ostatní a vedlej...'!J35</f>
        <v>0</v>
      </c>
      <c r="AY98" s="132">
        <f>'D.1.4. - ostatní a vedlej...'!J36</f>
        <v>0</v>
      </c>
      <c r="AZ98" s="132">
        <f>'D.1.4. - ostatní a vedlej...'!F33</f>
        <v>0</v>
      </c>
      <c r="BA98" s="132">
        <f>'D.1.4. - ostatní a vedlej...'!F34</f>
        <v>0</v>
      </c>
      <c r="BB98" s="132">
        <f>'D.1.4. - ostatní a vedlej...'!F35</f>
        <v>0</v>
      </c>
      <c r="BC98" s="132">
        <f>'D.1.4. - ostatní a vedlej...'!F36</f>
        <v>0</v>
      </c>
      <c r="BD98" s="134">
        <f>'D.1.4. - ostatní a vedlej...'!F37</f>
        <v>0</v>
      </c>
      <c r="BE98" s="7"/>
      <c r="BT98" s="130" t="s">
        <v>84</v>
      </c>
      <c r="BV98" s="130" t="s">
        <v>78</v>
      </c>
      <c r="BW98" s="130" t="s">
        <v>94</v>
      </c>
      <c r="BX98" s="130" t="s">
        <v>5</v>
      </c>
      <c r="CL98" s="130" t="s">
        <v>1</v>
      </c>
      <c r="CM98" s="130" t="s">
        <v>84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eU3ZQ2ykgGotbYrq/oFwP9PSF1U20GXLOchR9puxj6Y+LC5loriSqAQVtq1LbwNKGky/ELxWFezvniOOgHaVTA==" hashValue="NAsEfUvZnBMTacKHX2JTA6rfZEOItftiex2LVKFk16A1YTxW2/V6Vl+PmxPCZ1J6ckOALKr/Nz1Lqxo1HKaS9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stavební úpravy'!C2" display="/"/>
    <hyperlink ref="A96" location="'D.1.4.1 - ústřední vytápění'!C2" display="/"/>
    <hyperlink ref="A97" location="'D.1.4.2 - elektrické rozvody'!C2" display="/"/>
    <hyperlink ref="A98" location="'D.1.4. - ostatní a vedlej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Dětský domov Rovečné -  Rekonstrukce ÚT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15. 3. 2024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ROUND((SUM(BE137:BE624)),  2)</f>
        <v>0</v>
      </c>
      <c r="G33" s="37"/>
      <c r="H33" s="37"/>
      <c r="I33" s="154">
        <v>0.20999999999999999</v>
      </c>
      <c r="J33" s="153">
        <f>ROUND(((SUM(BE137:BE624))*I33),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ROUND((SUM(BF137:BF624)),  2)</f>
        <v>0</v>
      </c>
      <c r="G34" s="37"/>
      <c r="H34" s="37"/>
      <c r="I34" s="154">
        <v>0.12</v>
      </c>
      <c r="J34" s="153">
        <f>ROUND(((SUM(BF137:BF624))*I34),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ROUND((SUM(BG137:BG624)),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ROUND((SUM(BH137:BH624)),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ROUND((SUM(BI137:BI624)),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Dětský domov Rovečné -  Rekonstrukce ÚT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stavební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Rovečné č.p. 40</v>
      </c>
      <c r="G89" s="39"/>
      <c r="H89" s="39"/>
      <c r="I89" s="31" t="s">
        <v>22</v>
      </c>
      <c r="J89" s="78" t="str">
        <f>IF(J12="","",J12)</f>
        <v>15. 3. 2024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57/1882, Jihlava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103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104</v>
      </c>
      <c r="E98" s="181"/>
      <c r="F98" s="181"/>
      <c r="G98" s="181"/>
      <c r="H98" s="181"/>
      <c r="I98" s="181"/>
      <c r="J98" s="182">
        <f>J144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105</v>
      </c>
      <c r="E99" s="181"/>
      <c r="F99" s="181"/>
      <c r="G99" s="181"/>
      <c r="H99" s="181"/>
      <c r="I99" s="181"/>
      <c r="J99" s="182">
        <f>J167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106</v>
      </c>
      <c r="E100" s="181"/>
      <c r="F100" s="181"/>
      <c r="G100" s="181"/>
      <c r="H100" s="181"/>
      <c r="I100" s="181"/>
      <c r="J100" s="182">
        <f>J172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107</v>
      </c>
      <c r="E101" s="181"/>
      <c r="F101" s="181"/>
      <c r="G101" s="181"/>
      <c r="H101" s="181"/>
      <c r="I101" s="181"/>
      <c r="J101" s="182">
        <f>J227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108</v>
      </c>
      <c r="E102" s="181"/>
      <c r="F102" s="181"/>
      <c r="G102" s="181"/>
      <c r="H102" s="181"/>
      <c r="I102" s="181"/>
      <c r="J102" s="182">
        <f>J232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8"/>
      <c r="C103" s="179"/>
      <c r="D103" s="180" t="s">
        <v>109</v>
      </c>
      <c r="E103" s="181"/>
      <c r="F103" s="181"/>
      <c r="G103" s="181"/>
      <c r="H103" s="181"/>
      <c r="I103" s="181"/>
      <c r="J103" s="182">
        <f>J237</f>
        <v>0</v>
      </c>
      <c r="K103" s="179"/>
      <c r="L103" s="18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8"/>
      <c r="C104" s="179"/>
      <c r="D104" s="180" t="s">
        <v>110</v>
      </c>
      <c r="E104" s="181"/>
      <c r="F104" s="181"/>
      <c r="G104" s="181"/>
      <c r="H104" s="181"/>
      <c r="I104" s="181"/>
      <c r="J104" s="182">
        <f>J245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8"/>
      <c r="C105" s="179"/>
      <c r="D105" s="180" t="s">
        <v>111</v>
      </c>
      <c r="E105" s="181"/>
      <c r="F105" s="181"/>
      <c r="G105" s="181"/>
      <c r="H105" s="181"/>
      <c r="I105" s="181"/>
      <c r="J105" s="182">
        <f>J247</f>
        <v>0</v>
      </c>
      <c r="K105" s="179"/>
      <c r="L105" s="18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4"/>
      <c r="C106" s="185"/>
      <c r="D106" s="186" t="s">
        <v>112</v>
      </c>
      <c r="E106" s="187"/>
      <c r="F106" s="187"/>
      <c r="G106" s="187"/>
      <c r="H106" s="187"/>
      <c r="I106" s="187"/>
      <c r="J106" s="188">
        <f>J248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113</v>
      </c>
      <c r="E107" s="187"/>
      <c r="F107" s="187"/>
      <c r="G107" s="187"/>
      <c r="H107" s="187"/>
      <c r="I107" s="187"/>
      <c r="J107" s="188">
        <f>J256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114</v>
      </c>
      <c r="E108" s="187"/>
      <c r="F108" s="187"/>
      <c r="G108" s="187"/>
      <c r="H108" s="187"/>
      <c r="I108" s="187"/>
      <c r="J108" s="188">
        <f>J274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115</v>
      </c>
      <c r="E109" s="187"/>
      <c r="F109" s="187"/>
      <c r="G109" s="187"/>
      <c r="H109" s="187"/>
      <c r="I109" s="187"/>
      <c r="J109" s="188">
        <f>J330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116</v>
      </c>
      <c r="E110" s="181"/>
      <c r="F110" s="181"/>
      <c r="G110" s="181"/>
      <c r="H110" s="181"/>
      <c r="I110" s="181"/>
      <c r="J110" s="182">
        <f>J339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8"/>
      <c r="C111" s="179"/>
      <c r="D111" s="180" t="s">
        <v>117</v>
      </c>
      <c r="E111" s="181"/>
      <c r="F111" s="181"/>
      <c r="G111" s="181"/>
      <c r="H111" s="181"/>
      <c r="I111" s="181"/>
      <c r="J111" s="182">
        <f>J366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8"/>
      <c r="C112" s="179"/>
      <c r="D112" s="180" t="s">
        <v>118</v>
      </c>
      <c r="E112" s="181"/>
      <c r="F112" s="181"/>
      <c r="G112" s="181"/>
      <c r="H112" s="181"/>
      <c r="I112" s="181"/>
      <c r="J112" s="182">
        <f>J413</f>
        <v>0</v>
      </c>
      <c r="K112" s="179"/>
      <c r="L112" s="183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8"/>
      <c r="C113" s="179"/>
      <c r="D113" s="180" t="s">
        <v>119</v>
      </c>
      <c r="E113" s="181"/>
      <c r="F113" s="181"/>
      <c r="G113" s="181"/>
      <c r="H113" s="181"/>
      <c r="I113" s="181"/>
      <c r="J113" s="182">
        <f>J485</f>
        <v>0</v>
      </c>
      <c r="K113" s="179"/>
      <c r="L113" s="183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4"/>
      <c r="C114" s="185"/>
      <c r="D114" s="186" t="s">
        <v>120</v>
      </c>
      <c r="E114" s="187"/>
      <c r="F114" s="187"/>
      <c r="G114" s="187"/>
      <c r="H114" s="187"/>
      <c r="I114" s="187"/>
      <c r="J114" s="188">
        <f>J486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121</v>
      </c>
      <c r="E115" s="187"/>
      <c r="F115" s="187"/>
      <c r="G115" s="187"/>
      <c r="H115" s="187"/>
      <c r="I115" s="187"/>
      <c r="J115" s="188">
        <f>J489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122</v>
      </c>
      <c r="E116" s="187"/>
      <c r="F116" s="187"/>
      <c r="G116" s="187"/>
      <c r="H116" s="187"/>
      <c r="I116" s="187"/>
      <c r="J116" s="188">
        <f>J538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123</v>
      </c>
      <c r="E117" s="187"/>
      <c r="F117" s="187"/>
      <c r="G117" s="187"/>
      <c r="H117" s="187"/>
      <c r="I117" s="187"/>
      <c r="J117" s="188">
        <f>J559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124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 xml:space="preserve">Dětský domov Rovečné -  Rekonstrukce ÚT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96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SO 01 - stavební úpravy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>Rovečné č.p. 40</v>
      </c>
      <c r="G131" s="39"/>
      <c r="H131" s="39"/>
      <c r="I131" s="31" t="s">
        <v>22</v>
      </c>
      <c r="J131" s="78" t="str">
        <f>IF(J12="","",J12)</f>
        <v>15. 3. 2024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40.05" customHeight="1">
      <c r="A133" s="37"/>
      <c r="B133" s="38"/>
      <c r="C133" s="31" t="s">
        <v>24</v>
      </c>
      <c r="D133" s="39"/>
      <c r="E133" s="39"/>
      <c r="F133" s="26" t="str">
        <f>E15</f>
        <v>Kraj Vysočina, Žižkova 57/1882, Jihlava</v>
      </c>
      <c r="G133" s="39"/>
      <c r="H133" s="39"/>
      <c r="I133" s="31" t="s">
        <v>30</v>
      </c>
      <c r="J133" s="35" t="str">
        <f>E21</f>
        <v>Filip Marek, Brněnská 326/34, Žďár nad Sázavou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40.05" customHeight="1">
      <c r="A134" s="37"/>
      <c r="B134" s="38"/>
      <c r="C134" s="31" t="s">
        <v>28</v>
      </c>
      <c r="D134" s="39"/>
      <c r="E134" s="39"/>
      <c r="F134" s="26" t="str">
        <f>IF(E18="","",E18)</f>
        <v>Vyplň údaj</v>
      </c>
      <c r="G134" s="39"/>
      <c r="H134" s="39"/>
      <c r="I134" s="31" t="s">
        <v>33</v>
      </c>
      <c r="J134" s="35" t="str">
        <f>E24</f>
        <v>Filip Marek, Brněnská 326/34, Žďár nad Sázavou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125</v>
      </c>
      <c r="D136" s="193" t="s">
        <v>61</v>
      </c>
      <c r="E136" s="193" t="s">
        <v>57</v>
      </c>
      <c r="F136" s="193" t="s">
        <v>58</v>
      </c>
      <c r="G136" s="193" t="s">
        <v>126</v>
      </c>
      <c r="H136" s="193" t="s">
        <v>127</v>
      </c>
      <c r="I136" s="193" t="s">
        <v>128</v>
      </c>
      <c r="J136" s="194" t="s">
        <v>100</v>
      </c>
      <c r="K136" s="195" t="s">
        <v>129</v>
      </c>
      <c r="L136" s="196"/>
      <c r="M136" s="99" t="s">
        <v>1</v>
      </c>
      <c r="N136" s="100" t="s">
        <v>40</v>
      </c>
      <c r="O136" s="100" t="s">
        <v>130</v>
      </c>
      <c r="P136" s="100" t="s">
        <v>131</v>
      </c>
      <c r="Q136" s="100" t="s">
        <v>132</v>
      </c>
      <c r="R136" s="100" t="s">
        <v>133</v>
      </c>
      <c r="S136" s="100" t="s">
        <v>134</v>
      </c>
      <c r="T136" s="101" t="s">
        <v>135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136</v>
      </c>
      <c r="D137" s="39"/>
      <c r="E137" s="39"/>
      <c r="F137" s="39"/>
      <c r="G137" s="39"/>
      <c r="H137" s="39"/>
      <c r="I137" s="39"/>
      <c r="J137" s="197">
        <f>BK137</f>
        <v>0</v>
      </c>
      <c r="K137" s="39"/>
      <c r="L137" s="43"/>
      <c r="M137" s="102"/>
      <c r="N137" s="198"/>
      <c r="O137" s="103"/>
      <c r="P137" s="199">
        <f>P138+P144+P167+P172+P227+P232+P237+P245+P247+P339+P366+P413+P485</f>
        <v>0</v>
      </c>
      <c r="Q137" s="103"/>
      <c r="R137" s="199">
        <f>R138+R144+R167+R172+R227+R232+R237+R245+R247+R339+R366+R413+R485</f>
        <v>53.933525199999998</v>
      </c>
      <c r="S137" s="103"/>
      <c r="T137" s="200">
        <f>T138+T144+T167+T172+T227+T232+T237+T245+T247+T339+T366+T413+T485</f>
        <v>7.1663315000000001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75</v>
      </c>
      <c r="AU137" s="16" t="s">
        <v>102</v>
      </c>
      <c r="BK137" s="201">
        <f>BK138+BK144+BK167+BK172+BK227+BK232+BK237+BK245+BK247+BK339+BK366+BK413+BK485</f>
        <v>0</v>
      </c>
    </row>
    <row r="138" s="12" customFormat="1" ht="25.92" customHeight="1">
      <c r="A138" s="12"/>
      <c r="B138" s="202"/>
      <c r="C138" s="203"/>
      <c r="D138" s="204" t="s">
        <v>75</v>
      </c>
      <c r="E138" s="205" t="s">
        <v>137</v>
      </c>
      <c r="F138" s="205" t="s">
        <v>138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SUM(P139:P143)</f>
        <v>0</v>
      </c>
      <c r="Q138" s="210"/>
      <c r="R138" s="211">
        <f>SUM(R139:R143)</f>
        <v>0.0424</v>
      </c>
      <c r="S138" s="210"/>
      <c r="T138" s="212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84</v>
      </c>
      <c r="AT138" s="214" t="s">
        <v>75</v>
      </c>
      <c r="AU138" s="214" t="s">
        <v>76</v>
      </c>
      <c r="AY138" s="213" t="s">
        <v>139</v>
      </c>
      <c r="BK138" s="215">
        <f>SUM(BK139:BK143)</f>
        <v>0</v>
      </c>
    </row>
    <row r="139" s="2" customFormat="1" ht="21.75" customHeight="1">
      <c r="A139" s="37"/>
      <c r="B139" s="38"/>
      <c r="C139" s="216" t="s">
        <v>84</v>
      </c>
      <c r="D139" s="216" t="s">
        <v>140</v>
      </c>
      <c r="E139" s="217" t="s">
        <v>141</v>
      </c>
      <c r="F139" s="218" t="s">
        <v>142</v>
      </c>
      <c r="G139" s="219" t="s">
        <v>143</v>
      </c>
      <c r="H139" s="220">
        <v>1.0920000000000001</v>
      </c>
      <c r="I139" s="221"/>
      <c r="J139" s="222">
        <f>ROUND(I139*H139,2)</f>
        <v>0</v>
      </c>
      <c r="K139" s="223"/>
      <c r="L139" s="43"/>
      <c r="M139" s="224" t="s">
        <v>1</v>
      </c>
      <c r="N139" s="225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144</v>
      </c>
      <c r="AT139" s="228" t="s">
        <v>140</v>
      </c>
      <c r="AU139" s="228" t="s">
        <v>84</v>
      </c>
      <c r="AY139" s="16" t="s">
        <v>139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145</v>
      </c>
      <c r="BK139" s="229">
        <f>ROUND(I139*H139,2)</f>
        <v>0</v>
      </c>
      <c r="BL139" s="16" t="s">
        <v>144</v>
      </c>
      <c r="BM139" s="228" t="s">
        <v>146</v>
      </c>
    </row>
    <row r="140" s="13" customFormat="1">
      <c r="A140" s="13"/>
      <c r="B140" s="230"/>
      <c r="C140" s="231"/>
      <c r="D140" s="232" t="s">
        <v>147</v>
      </c>
      <c r="E140" s="233" t="s">
        <v>1</v>
      </c>
      <c r="F140" s="234" t="s">
        <v>148</v>
      </c>
      <c r="G140" s="231"/>
      <c r="H140" s="235">
        <v>1.0920000000000001</v>
      </c>
      <c r="I140" s="236"/>
      <c r="J140" s="231"/>
      <c r="K140" s="231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147</v>
      </c>
      <c r="AU140" s="241" t="s">
        <v>84</v>
      </c>
      <c r="AV140" s="13" t="s">
        <v>145</v>
      </c>
      <c r="AW140" s="13" t="s">
        <v>32</v>
      </c>
      <c r="AX140" s="13" t="s">
        <v>84</v>
      </c>
      <c r="AY140" s="241" t="s">
        <v>139</v>
      </c>
    </row>
    <row r="141" s="2" customFormat="1" ht="16.5" customHeight="1">
      <c r="A141" s="37"/>
      <c r="B141" s="38"/>
      <c r="C141" s="216" t="s">
        <v>145</v>
      </c>
      <c r="D141" s="216" t="s">
        <v>140</v>
      </c>
      <c r="E141" s="217" t="s">
        <v>149</v>
      </c>
      <c r="F141" s="218" t="s">
        <v>150</v>
      </c>
      <c r="G141" s="219" t="s">
        <v>151</v>
      </c>
      <c r="H141" s="220">
        <v>4</v>
      </c>
      <c r="I141" s="221"/>
      <c r="J141" s="222">
        <f>ROUND(I141*H141,2)</f>
        <v>0</v>
      </c>
      <c r="K141" s="223"/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144</v>
      </c>
      <c r="AT141" s="228" t="s">
        <v>140</v>
      </c>
      <c r="AU141" s="228" t="s">
        <v>84</v>
      </c>
      <c r="AY141" s="16" t="s">
        <v>139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145</v>
      </c>
      <c r="BK141" s="229">
        <f>ROUND(I141*H141,2)</f>
        <v>0</v>
      </c>
      <c r="BL141" s="16" t="s">
        <v>144</v>
      </c>
      <c r="BM141" s="228" t="s">
        <v>152</v>
      </c>
    </row>
    <row r="142" s="2" customFormat="1" ht="16.5" customHeight="1">
      <c r="A142" s="37"/>
      <c r="B142" s="38"/>
      <c r="C142" s="242" t="s">
        <v>153</v>
      </c>
      <c r="D142" s="242" t="s">
        <v>154</v>
      </c>
      <c r="E142" s="243" t="s">
        <v>155</v>
      </c>
      <c r="F142" s="244" t="s">
        <v>156</v>
      </c>
      <c r="G142" s="245" t="s">
        <v>151</v>
      </c>
      <c r="H142" s="246">
        <v>2</v>
      </c>
      <c r="I142" s="247"/>
      <c r="J142" s="248">
        <f>ROUND(I142*H142,2)</f>
        <v>0</v>
      </c>
      <c r="K142" s="249"/>
      <c r="L142" s="250"/>
      <c r="M142" s="251" t="s">
        <v>1</v>
      </c>
      <c r="N142" s="252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157</v>
      </c>
      <c r="AT142" s="228" t="s">
        <v>154</v>
      </c>
      <c r="AU142" s="228" t="s">
        <v>84</v>
      </c>
      <c r="AY142" s="16" t="s">
        <v>139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145</v>
      </c>
      <c r="BK142" s="229">
        <f>ROUND(I142*H142,2)</f>
        <v>0</v>
      </c>
      <c r="BL142" s="16" t="s">
        <v>144</v>
      </c>
      <c r="BM142" s="228" t="s">
        <v>158</v>
      </c>
    </row>
    <row r="143" s="2" customFormat="1" ht="16.5" customHeight="1">
      <c r="A143" s="37"/>
      <c r="B143" s="38"/>
      <c r="C143" s="242" t="s">
        <v>144</v>
      </c>
      <c r="D143" s="242" t="s">
        <v>154</v>
      </c>
      <c r="E143" s="243" t="s">
        <v>159</v>
      </c>
      <c r="F143" s="244" t="s">
        <v>160</v>
      </c>
      <c r="G143" s="245" t="s">
        <v>151</v>
      </c>
      <c r="H143" s="246">
        <v>2</v>
      </c>
      <c r="I143" s="247"/>
      <c r="J143" s="248">
        <f>ROUND(I143*H143,2)</f>
        <v>0</v>
      </c>
      <c r="K143" s="249"/>
      <c r="L143" s="250"/>
      <c r="M143" s="251" t="s">
        <v>1</v>
      </c>
      <c r="N143" s="252" t="s">
        <v>42</v>
      </c>
      <c r="O143" s="90"/>
      <c r="P143" s="226">
        <f>O143*H143</f>
        <v>0</v>
      </c>
      <c r="Q143" s="226">
        <v>0.0212</v>
      </c>
      <c r="R143" s="226">
        <f>Q143*H143</f>
        <v>0.0424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161</v>
      </c>
      <c r="AT143" s="228" t="s">
        <v>154</v>
      </c>
      <c r="AU143" s="228" t="s">
        <v>84</v>
      </c>
      <c r="AY143" s="16" t="s">
        <v>139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145</v>
      </c>
      <c r="BK143" s="229">
        <f>ROUND(I143*H143,2)</f>
        <v>0</v>
      </c>
      <c r="BL143" s="16" t="s">
        <v>162</v>
      </c>
      <c r="BM143" s="228" t="s">
        <v>163</v>
      </c>
    </row>
    <row r="144" s="12" customFormat="1" ht="25.92" customHeight="1">
      <c r="A144" s="12"/>
      <c r="B144" s="202"/>
      <c r="C144" s="203"/>
      <c r="D144" s="204" t="s">
        <v>75</v>
      </c>
      <c r="E144" s="205" t="s">
        <v>164</v>
      </c>
      <c r="F144" s="205" t="s">
        <v>165</v>
      </c>
      <c r="G144" s="203"/>
      <c r="H144" s="203"/>
      <c r="I144" s="206"/>
      <c r="J144" s="207">
        <f>BK144</f>
        <v>0</v>
      </c>
      <c r="K144" s="203"/>
      <c r="L144" s="208"/>
      <c r="M144" s="209"/>
      <c r="N144" s="210"/>
      <c r="O144" s="210"/>
      <c r="P144" s="211">
        <f>SUM(P145:P166)</f>
        <v>0</v>
      </c>
      <c r="Q144" s="210"/>
      <c r="R144" s="211">
        <f>SUM(R145:R166)</f>
        <v>0</v>
      </c>
      <c r="S144" s="210"/>
      <c r="T144" s="212">
        <f>SUM(T145:T166)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84</v>
      </c>
      <c r="AT144" s="214" t="s">
        <v>75</v>
      </c>
      <c r="AU144" s="214" t="s">
        <v>76</v>
      </c>
      <c r="AY144" s="213" t="s">
        <v>139</v>
      </c>
      <c r="BK144" s="215">
        <f>SUM(BK145:BK166)</f>
        <v>0</v>
      </c>
    </row>
    <row r="145" s="2" customFormat="1" ht="33" customHeight="1">
      <c r="A145" s="37"/>
      <c r="B145" s="38"/>
      <c r="C145" s="216" t="s">
        <v>166</v>
      </c>
      <c r="D145" s="216" t="s">
        <v>140</v>
      </c>
      <c r="E145" s="217" t="s">
        <v>167</v>
      </c>
      <c r="F145" s="218" t="s">
        <v>168</v>
      </c>
      <c r="G145" s="219" t="s">
        <v>169</v>
      </c>
      <c r="H145" s="220">
        <v>157.078</v>
      </c>
      <c r="I145" s="221"/>
      <c r="J145" s="222">
        <f>ROUND(I145*H145,2)</f>
        <v>0</v>
      </c>
      <c r="K145" s="223"/>
      <c r="L145" s="43"/>
      <c r="M145" s="224" t="s">
        <v>1</v>
      </c>
      <c r="N145" s="225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144</v>
      </c>
      <c r="AT145" s="228" t="s">
        <v>140</v>
      </c>
      <c r="AU145" s="228" t="s">
        <v>84</v>
      </c>
      <c r="AY145" s="16" t="s">
        <v>139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145</v>
      </c>
      <c r="BK145" s="229">
        <f>ROUND(I145*H145,2)</f>
        <v>0</v>
      </c>
      <c r="BL145" s="16" t="s">
        <v>144</v>
      </c>
      <c r="BM145" s="228" t="s">
        <v>170</v>
      </c>
    </row>
    <row r="146" s="2" customFormat="1">
      <c r="A146" s="37"/>
      <c r="B146" s="38"/>
      <c r="C146" s="39"/>
      <c r="D146" s="232" t="s">
        <v>171</v>
      </c>
      <c r="E146" s="39"/>
      <c r="F146" s="253" t="s">
        <v>172</v>
      </c>
      <c r="G146" s="39"/>
      <c r="H146" s="39"/>
      <c r="I146" s="254"/>
      <c r="J146" s="39"/>
      <c r="K146" s="39"/>
      <c r="L146" s="43"/>
      <c r="M146" s="255"/>
      <c r="N146" s="256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171</v>
      </c>
      <c r="AU146" s="16" t="s">
        <v>84</v>
      </c>
    </row>
    <row r="147" s="13" customFormat="1">
      <c r="A147" s="13"/>
      <c r="B147" s="230"/>
      <c r="C147" s="231"/>
      <c r="D147" s="232" t="s">
        <v>147</v>
      </c>
      <c r="E147" s="233" t="s">
        <v>1</v>
      </c>
      <c r="F147" s="234" t="s">
        <v>173</v>
      </c>
      <c r="G147" s="231"/>
      <c r="H147" s="235">
        <v>21.922999999999998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147</v>
      </c>
      <c r="AU147" s="241" t="s">
        <v>84</v>
      </c>
      <c r="AV147" s="13" t="s">
        <v>145</v>
      </c>
      <c r="AW147" s="13" t="s">
        <v>32</v>
      </c>
      <c r="AX147" s="13" t="s">
        <v>76</v>
      </c>
      <c r="AY147" s="241" t="s">
        <v>139</v>
      </c>
    </row>
    <row r="148" s="13" customFormat="1">
      <c r="A148" s="13"/>
      <c r="B148" s="230"/>
      <c r="C148" s="231"/>
      <c r="D148" s="232" t="s">
        <v>147</v>
      </c>
      <c r="E148" s="233" t="s">
        <v>1</v>
      </c>
      <c r="F148" s="234" t="s">
        <v>174</v>
      </c>
      <c r="G148" s="231"/>
      <c r="H148" s="235">
        <v>21.934999999999999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147</v>
      </c>
      <c r="AU148" s="241" t="s">
        <v>84</v>
      </c>
      <c r="AV148" s="13" t="s">
        <v>145</v>
      </c>
      <c r="AW148" s="13" t="s">
        <v>32</v>
      </c>
      <c r="AX148" s="13" t="s">
        <v>76</v>
      </c>
      <c r="AY148" s="241" t="s">
        <v>139</v>
      </c>
    </row>
    <row r="149" s="13" customFormat="1">
      <c r="A149" s="13"/>
      <c r="B149" s="230"/>
      <c r="C149" s="231"/>
      <c r="D149" s="232" t="s">
        <v>147</v>
      </c>
      <c r="E149" s="233" t="s">
        <v>1</v>
      </c>
      <c r="F149" s="234" t="s">
        <v>175</v>
      </c>
      <c r="G149" s="231"/>
      <c r="H149" s="235">
        <v>20.614999999999998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147</v>
      </c>
      <c r="AU149" s="241" t="s">
        <v>84</v>
      </c>
      <c r="AV149" s="13" t="s">
        <v>145</v>
      </c>
      <c r="AW149" s="13" t="s">
        <v>32</v>
      </c>
      <c r="AX149" s="13" t="s">
        <v>76</v>
      </c>
      <c r="AY149" s="241" t="s">
        <v>139</v>
      </c>
    </row>
    <row r="150" s="13" customFormat="1">
      <c r="A150" s="13"/>
      <c r="B150" s="230"/>
      <c r="C150" s="231"/>
      <c r="D150" s="232" t="s">
        <v>147</v>
      </c>
      <c r="E150" s="233" t="s">
        <v>1</v>
      </c>
      <c r="F150" s="234" t="s">
        <v>176</v>
      </c>
      <c r="G150" s="231"/>
      <c r="H150" s="235">
        <v>19.949999999999999</v>
      </c>
      <c r="I150" s="236"/>
      <c r="J150" s="231"/>
      <c r="K150" s="231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147</v>
      </c>
      <c r="AU150" s="241" t="s">
        <v>84</v>
      </c>
      <c r="AV150" s="13" t="s">
        <v>145</v>
      </c>
      <c r="AW150" s="13" t="s">
        <v>32</v>
      </c>
      <c r="AX150" s="13" t="s">
        <v>76</v>
      </c>
      <c r="AY150" s="241" t="s">
        <v>139</v>
      </c>
    </row>
    <row r="151" s="13" customFormat="1">
      <c r="A151" s="13"/>
      <c r="B151" s="230"/>
      <c r="C151" s="231"/>
      <c r="D151" s="232" t="s">
        <v>147</v>
      </c>
      <c r="E151" s="233" t="s">
        <v>1</v>
      </c>
      <c r="F151" s="234" t="s">
        <v>177</v>
      </c>
      <c r="G151" s="231"/>
      <c r="H151" s="235">
        <v>19.949999999999999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147</v>
      </c>
      <c r="AU151" s="241" t="s">
        <v>84</v>
      </c>
      <c r="AV151" s="13" t="s">
        <v>145</v>
      </c>
      <c r="AW151" s="13" t="s">
        <v>32</v>
      </c>
      <c r="AX151" s="13" t="s">
        <v>76</v>
      </c>
      <c r="AY151" s="241" t="s">
        <v>139</v>
      </c>
    </row>
    <row r="152" s="13" customFormat="1">
      <c r="A152" s="13"/>
      <c r="B152" s="230"/>
      <c r="C152" s="231"/>
      <c r="D152" s="232" t="s">
        <v>147</v>
      </c>
      <c r="E152" s="233" t="s">
        <v>1</v>
      </c>
      <c r="F152" s="234" t="s">
        <v>178</v>
      </c>
      <c r="G152" s="231"/>
      <c r="H152" s="235">
        <v>19.949999999999999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147</v>
      </c>
      <c r="AU152" s="241" t="s">
        <v>84</v>
      </c>
      <c r="AV152" s="13" t="s">
        <v>145</v>
      </c>
      <c r="AW152" s="13" t="s">
        <v>32</v>
      </c>
      <c r="AX152" s="13" t="s">
        <v>76</v>
      </c>
      <c r="AY152" s="241" t="s">
        <v>139</v>
      </c>
    </row>
    <row r="153" s="13" customFormat="1">
      <c r="A153" s="13"/>
      <c r="B153" s="230"/>
      <c r="C153" s="231"/>
      <c r="D153" s="232" t="s">
        <v>147</v>
      </c>
      <c r="E153" s="233" t="s">
        <v>1</v>
      </c>
      <c r="F153" s="234" t="s">
        <v>179</v>
      </c>
      <c r="G153" s="231"/>
      <c r="H153" s="235">
        <v>19.949999999999999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147</v>
      </c>
      <c r="AU153" s="241" t="s">
        <v>84</v>
      </c>
      <c r="AV153" s="13" t="s">
        <v>145</v>
      </c>
      <c r="AW153" s="13" t="s">
        <v>32</v>
      </c>
      <c r="AX153" s="13" t="s">
        <v>76</v>
      </c>
      <c r="AY153" s="241" t="s">
        <v>139</v>
      </c>
    </row>
    <row r="154" s="13" customFormat="1">
      <c r="A154" s="13"/>
      <c r="B154" s="230"/>
      <c r="C154" s="231"/>
      <c r="D154" s="232" t="s">
        <v>147</v>
      </c>
      <c r="E154" s="233" t="s">
        <v>1</v>
      </c>
      <c r="F154" s="234" t="s">
        <v>180</v>
      </c>
      <c r="G154" s="231"/>
      <c r="H154" s="235">
        <v>12.555</v>
      </c>
      <c r="I154" s="236"/>
      <c r="J154" s="231"/>
      <c r="K154" s="231"/>
      <c r="L154" s="237"/>
      <c r="M154" s="238"/>
      <c r="N154" s="239"/>
      <c r="O154" s="239"/>
      <c r="P154" s="239"/>
      <c r="Q154" s="239"/>
      <c r="R154" s="239"/>
      <c r="S154" s="239"/>
      <c r="T154" s="24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1" t="s">
        <v>147</v>
      </c>
      <c r="AU154" s="241" t="s">
        <v>84</v>
      </c>
      <c r="AV154" s="13" t="s">
        <v>145</v>
      </c>
      <c r="AW154" s="13" t="s">
        <v>32</v>
      </c>
      <c r="AX154" s="13" t="s">
        <v>76</v>
      </c>
      <c r="AY154" s="241" t="s">
        <v>139</v>
      </c>
    </row>
    <row r="155" s="13" customFormat="1">
      <c r="A155" s="13"/>
      <c r="B155" s="230"/>
      <c r="C155" s="231"/>
      <c r="D155" s="232" t="s">
        <v>147</v>
      </c>
      <c r="E155" s="233" t="s">
        <v>1</v>
      </c>
      <c r="F155" s="234" t="s">
        <v>181</v>
      </c>
      <c r="G155" s="231"/>
      <c r="H155" s="235">
        <v>0.25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147</v>
      </c>
      <c r="AU155" s="241" t="s">
        <v>84</v>
      </c>
      <c r="AV155" s="13" t="s">
        <v>145</v>
      </c>
      <c r="AW155" s="13" t="s">
        <v>32</v>
      </c>
      <c r="AX155" s="13" t="s">
        <v>76</v>
      </c>
      <c r="AY155" s="241" t="s">
        <v>139</v>
      </c>
    </row>
    <row r="156" s="14" customFormat="1">
      <c r="A156" s="14"/>
      <c r="B156" s="257"/>
      <c r="C156" s="258"/>
      <c r="D156" s="232" t="s">
        <v>147</v>
      </c>
      <c r="E156" s="259" t="s">
        <v>1</v>
      </c>
      <c r="F156" s="260" t="s">
        <v>182</v>
      </c>
      <c r="G156" s="258"/>
      <c r="H156" s="261">
        <v>157.078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7" t="s">
        <v>147</v>
      </c>
      <c r="AU156" s="267" t="s">
        <v>84</v>
      </c>
      <c r="AV156" s="14" t="s">
        <v>144</v>
      </c>
      <c r="AW156" s="14" t="s">
        <v>32</v>
      </c>
      <c r="AX156" s="14" t="s">
        <v>84</v>
      </c>
      <c r="AY156" s="267" t="s">
        <v>139</v>
      </c>
    </row>
    <row r="157" s="2" customFormat="1" ht="24.15" customHeight="1">
      <c r="A157" s="37"/>
      <c r="B157" s="38"/>
      <c r="C157" s="216" t="s">
        <v>183</v>
      </c>
      <c r="D157" s="216" t="s">
        <v>140</v>
      </c>
      <c r="E157" s="217" t="s">
        <v>184</v>
      </c>
      <c r="F157" s="218" t="s">
        <v>185</v>
      </c>
      <c r="G157" s="219" t="s">
        <v>186</v>
      </c>
      <c r="H157" s="220">
        <v>7.4000000000000004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144</v>
      </c>
      <c r="AT157" s="228" t="s">
        <v>140</v>
      </c>
      <c r="AU157" s="228" t="s">
        <v>84</v>
      </c>
      <c r="AY157" s="16" t="s">
        <v>139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145</v>
      </c>
      <c r="BK157" s="229">
        <f>ROUND(I157*H157,2)</f>
        <v>0</v>
      </c>
      <c r="BL157" s="16" t="s">
        <v>144</v>
      </c>
      <c r="BM157" s="228" t="s">
        <v>187</v>
      </c>
    </row>
    <row r="158" s="2" customFormat="1">
      <c r="A158" s="37"/>
      <c r="B158" s="38"/>
      <c r="C158" s="39"/>
      <c r="D158" s="232" t="s">
        <v>171</v>
      </c>
      <c r="E158" s="39"/>
      <c r="F158" s="253" t="s">
        <v>188</v>
      </c>
      <c r="G158" s="39"/>
      <c r="H158" s="39"/>
      <c r="I158" s="254"/>
      <c r="J158" s="39"/>
      <c r="K158" s="39"/>
      <c r="L158" s="43"/>
      <c r="M158" s="255"/>
      <c r="N158" s="25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171</v>
      </c>
      <c r="AU158" s="16" t="s">
        <v>84</v>
      </c>
    </row>
    <row r="159" s="13" customFormat="1">
      <c r="A159" s="13"/>
      <c r="B159" s="230"/>
      <c r="C159" s="231"/>
      <c r="D159" s="232" t="s">
        <v>147</v>
      </c>
      <c r="E159" s="233" t="s">
        <v>1</v>
      </c>
      <c r="F159" s="234" t="s">
        <v>189</v>
      </c>
      <c r="G159" s="231"/>
      <c r="H159" s="235">
        <v>3.5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147</v>
      </c>
      <c r="AU159" s="241" t="s">
        <v>84</v>
      </c>
      <c r="AV159" s="13" t="s">
        <v>145</v>
      </c>
      <c r="AW159" s="13" t="s">
        <v>32</v>
      </c>
      <c r="AX159" s="13" t="s">
        <v>76</v>
      </c>
      <c r="AY159" s="241" t="s">
        <v>139</v>
      </c>
    </row>
    <row r="160" s="13" customFormat="1">
      <c r="A160" s="13"/>
      <c r="B160" s="230"/>
      <c r="C160" s="231"/>
      <c r="D160" s="232" t="s">
        <v>147</v>
      </c>
      <c r="E160" s="233" t="s">
        <v>1</v>
      </c>
      <c r="F160" s="234" t="s">
        <v>190</v>
      </c>
      <c r="G160" s="231"/>
      <c r="H160" s="235">
        <v>3.8999999999999999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147</v>
      </c>
      <c r="AU160" s="241" t="s">
        <v>84</v>
      </c>
      <c r="AV160" s="13" t="s">
        <v>145</v>
      </c>
      <c r="AW160" s="13" t="s">
        <v>32</v>
      </c>
      <c r="AX160" s="13" t="s">
        <v>76</v>
      </c>
      <c r="AY160" s="241" t="s">
        <v>139</v>
      </c>
    </row>
    <row r="161" s="14" customFormat="1">
      <c r="A161" s="14"/>
      <c r="B161" s="257"/>
      <c r="C161" s="258"/>
      <c r="D161" s="232" t="s">
        <v>147</v>
      </c>
      <c r="E161" s="259" t="s">
        <v>1</v>
      </c>
      <c r="F161" s="260" t="s">
        <v>182</v>
      </c>
      <c r="G161" s="258"/>
      <c r="H161" s="261">
        <v>7.4000000000000004</v>
      </c>
      <c r="I161" s="262"/>
      <c r="J161" s="258"/>
      <c r="K161" s="258"/>
      <c r="L161" s="263"/>
      <c r="M161" s="264"/>
      <c r="N161" s="265"/>
      <c r="O161" s="265"/>
      <c r="P161" s="265"/>
      <c r="Q161" s="265"/>
      <c r="R161" s="265"/>
      <c r="S161" s="265"/>
      <c r="T161" s="26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7" t="s">
        <v>147</v>
      </c>
      <c r="AU161" s="267" t="s">
        <v>84</v>
      </c>
      <c r="AV161" s="14" t="s">
        <v>144</v>
      </c>
      <c r="AW161" s="14" t="s">
        <v>32</v>
      </c>
      <c r="AX161" s="14" t="s">
        <v>84</v>
      </c>
      <c r="AY161" s="267" t="s">
        <v>139</v>
      </c>
    </row>
    <row r="162" s="2" customFormat="1" ht="21.75" customHeight="1">
      <c r="A162" s="37"/>
      <c r="B162" s="38"/>
      <c r="C162" s="216" t="s">
        <v>191</v>
      </c>
      <c r="D162" s="216" t="s">
        <v>140</v>
      </c>
      <c r="E162" s="217" t="s">
        <v>192</v>
      </c>
      <c r="F162" s="218" t="s">
        <v>193</v>
      </c>
      <c r="G162" s="219" t="s">
        <v>169</v>
      </c>
      <c r="H162" s="220">
        <v>0.25</v>
      </c>
      <c r="I162" s="221"/>
      <c r="J162" s="222">
        <f>ROUND(I162*H162,2)</f>
        <v>0</v>
      </c>
      <c r="K162" s="223"/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144</v>
      </c>
      <c r="AT162" s="228" t="s">
        <v>140</v>
      </c>
      <c r="AU162" s="228" t="s">
        <v>84</v>
      </c>
      <c r="AY162" s="16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145</v>
      </c>
      <c r="BK162" s="229">
        <f>ROUND(I162*H162,2)</f>
        <v>0</v>
      </c>
      <c r="BL162" s="16" t="s">
        <v>144</v>
      </c>
      <c r="BM162" s="228" t="s">
        <v>194</v>
      </c>
    </row>
    <row r="163" s="13" customFormat="1">
      <c r="A163" s="13"/>
      <c r="B163" s="230"/>
      <c r="C163" s="231"/>
      <c r="D163" s="232" t="s">
        <v>147</v>
      </c>
      <c r="E163" s="233" t="s">
        <v>1</v>
      </c>
      <c r="F163" s="234" t="s">
        <v>181</v>
      </c>
      <c r="G163" s="231"/>
      <c r="H163" s="235">
        <v>0.25</v>
      </c>
      <c r="I163" s="236"/>
      <c r="J163" s="231"/>
      <c r="K163" s="231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147</v>
      </c>
      <c r="AU163" s="241" t="s">
        <v>84</v>
      </c>
      <c r="AV163" s="13" t="s">
        <v>145</v>
      </c>
      <c r="AW163" s="13" t="s">
        <v>32</v>
      </c>
      <c r="AX163" s="13" t="s">
        <v>84</v>
      </c>
      <c r="AY163" s="241" t="s">
        <v>139</v>
      </c>
    </row>
    <row r="164" s="2" customFormat="1" ht="21.75" customHeight="1">
      <c r="A164" s="37"/>
      <c r="B164" s="38"/>
      <c r="C164" s="216" t="s">
        <v>157</v>
      </c>
      <c r="D164" s="216" t="s">
        <v>140</v>
      </c>
      <c r="E164" s="217" t="s">
        <v>195</v>
      </c>
      <c r="F164" s="218" t="s">
        <v>196</v>
      </c>
      <c r="G164" s="219" t="s">
        <v>151</v>
      </c>
      <c r="H164" s="220">
        <v>2</v>
      </c>
      <c r="I164" s="221"/>
      <c r="J164" s="222">
        <f>ROUND(I164*H164,2)</f>
        <v>0</v>
      </c>
      <c r="K164" s="223"/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144</v>
      </c>
      <c r="AT164" s="228" t="s">
        <v>140</v>
      </c>
      <c r="AU164" s="228" t="s">
        <v>84</v>
      </c>
      <c r="AY164" s="16" t="s">
        <v>139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145</v>
      </c>
      <c r="BK164" s="229">
        <f>ROUND(I164*H164,2)</f>
        <v>0</v>
      </c>
      <c r="BL164" s="16" t="s">
        <v>144</v>
      </c>
      <c r="BM164" s="228" t="s">
        <v>197</v>
      </c>
    </row>
    <row r="165" s="2" customFormat="1" ht="16.5" customHeight="1">
      <c r="A165" s="37"/>
      <c r="B165" s="38"/>
      <c r="C165" s="242" t="s">
        <v>198</v>
      </c>
      <c r="D165" s="242" t="s">
        <v>154</v>
      </c>
      <c r="E165" s="243" t="s">
        <v>199</v>
      </c>
      <c r="F165" s="244" t="s">
        <v>200</v>
      </c>
      <c r="G165" s="245" t="s">
        <v>151</v>
      </c>
      <c r="H165" s="246">
        <v>2</v>
      </c>
      <c r="I165" s="247"/>
      <c r="J165" s="248">
        <f>ROUND(I165*H165,2)</f>
        <v>0</v>
      </c>
      <c r="K165" s="249"/>
      <c r="L165" s="250"/>
      <c r="M165" s="251" t="s">
        <v>1</v>
      </c>
      <c r="N165" s="252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157</v>
      </c>
      <c r="AT165" s="228" t="s">
        <v>154</v>
      </c>
      <c r="AU165" s="228" t="s">
        <v>84</v>
      </c>
      <c r="AY165" s="16" t="s">
        <v>139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145</v>
      </c>
      <c r="BK165" s="229">
        <f>ROUND(I165*H165,2)</f>
        <v>0</v>
      </c>
      <c r="BL165" s="16" t="s">
        <v>144</v>
      </c>
      <c r="BM165" s="228" t="s">
        <v>201</v>
      </c>
    </row>
    <row r="166" s="2" customFormat="1">
      <c r="A166" s="37"/>
      <c r="B166" s="38"/>
      <c r="C166" s="39"/>
      <c r="D166" s="232" t="s">
        <v>171</v>
      </c>
      <c r="E166" s="39"/>
      <c r="F166" s="253" t="s">
        <v>202</v>
      </c>
      <c r="G166" s="39"/>
      <c r="H166" s="39"/>
      <c r="I166" s="254"/>
      <c r="J166" s="39"/>
      <c r="K166" s="39"/>
      <c r="L166" s="43"/>
      <c r="M166" s="255"/>
      <c r="N166" s="256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171</v>
      </c>
      <c r="AU166" s="16" t="s">
        <v>84</v>
      </c>
    </row>
    <row r="167" s="12" customFormat="1" ht="25.92" customHeight="1">
      <c r="A167" s="12"/>
      <c r="B167" s="202"/>
      <c r="C167" s="203"/>
      <c r="D167" s="204" t="s">
        <v>75</v>
      </c>
      <c r="E167" s="205" t="s">
        <v>203</v>
      </c>
      <c r="F167" s="205" t="s">
        <v>204</v>
      </c>
      <c r="G167" s="203"/>
      <c r="H167" s="203"/>
      <c r="I167" s="206"/>
      <c r="J167" s="207">
        <f>BK167</f>
        <v>0</v>
      </c>
      <c r="K167" s="203"/>
      <c r="L167" s="208"/>
      <c r="M167" s="209"/>
      <c r="N167" s="210"/>
      <c r="O167" s="210"/>
      <c r="P167" s="211">
        <f>SUM(P168:P171)</f>
        <v>0</v>
      </c>
      <c r="Q167" s="210"/>
      <c r="R167" s="211">
        <f>SUM(R168:R171)</f>
        <v>12.557</v>
      </c>
      <c r="S167" s="210"/>
      <c r="T167" s="21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84</v>
      </c>
      <c r="AT167" s="214" t="s">
        <v>75</v>
      </c>
      <c r="AU167" s="214" t="s">
        <v>76</v>
      </c>
      <c r="AY167" s="213" t="s">
        <v>139</v>
      </c>
      <c r="BK167" s="215">
        <f>SUM(BK168:BK171)</f>
        <v>0</v>
      </c>
    </row>
    <row r="168" s="2" customFormat="1" ht="21.75" customHeight="1">
      <c r="A168" s="37"/>
      <c r="B168" s="38"/>
      <c r="C168" s="216" t="s">
        <v>205</v>
      </c>
      <c r="D168" s="216" t="s">
        <v>140</v>
      </c>
      <c r="E168" s="217" t="s">
        <v>206</v>
      </c>
      <c r="F168" s="218" t="s">
        <v>207</v>
      </c>
      <c r="G168" s="219" t="s">
        <v>208</v>
      </c>
      <c r="H168" s="220">
        <v>0.55700000000000005</v>
      </c>
      <c r="I168" s="221"/>
      <c r="J168" s="222">
        <f>ROUND(I168*H168,2)</f>
        <v>0</v>
      </c>
      <c r="K168" s="223"/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144</v>
      </c>
      <c r="AT168" s="228" t="s">
        <v>140</v>
      </c>
      <c r="AU168" s="228" t="s">
        <v>84</v>
      </c>
      <c r="AY168" s="16" t="s">
        <v>139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145</v>
      </c>
      <c r="BK168" s="229">
        <f>ROUND(I168*H168,2)</f>
        <v>0</v>
      </c>
      <c r="BL168" s="16" t="s">
        <v>144</v>
      </c>
      <c r="BM168" s="228" t="s">
        <v>209</v>
      </c>
    </row>
    <row r="169" s="2" customFormat="1" ht="24.15" customHeight="1">
      <c r="A169" s="37"/>
      <c r="B169" s="38"/>
      <c r="C169" s="242" t="s">
        <v>210</v>
      </c>
      <c r="D169" s="242" t="s">
        <v>154</v>
      </c>
      <c r="E169" s="243" t="s">
        <v>211</v>
      </c>
      <c r="F169" s="244" t="s">
        <v>212</v>
      </c>
      <c r="G169" s="245" t="s">
        <v>208</v>
      </c>
      <c r="H169" s="246">
        <v>0.55700000000000005</v>
      </c>
      <c r="I169" s="247"/>
      <c r="J169" s="248">
        <f>ROUND(I169*H169,2)</f>
        <v>0</v>
      </c>
      <c r="K169" s="249"/>
      <c r="L169" s="250"/>
      <c r="M169" s="251" t="s">
        <v>1</v>
      </c>
      <c r="N169" s="252" t="s">
        <v>42</v>
      </c>
      <c r="O169" s="90"/>
      <c r="P169" s="226">
        <f>O169*H169</f>
        <v>0</v>
      </c>
      <c r="Q169" s="226">
        <v>1</v>
      </c>
      <c r="R169" s="226">
        <f>Q169*H169</f>
        <v>0.55700000000000005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157</v>
      </c>
      <c r="AT169" s="228" t="s">
        <v>154</v>
      </c>
      <c r="AU169" s="228" t="s">
        <v>84</v>
      </c>
      <c r="AY169" s="16" t="s">
        <v>139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145</v>
      </c>
      <c r="BK169" s="229">
        <f>ROUND(I169*H169,2)</f>
        <v>0</v>
      </c>
      <c r="BL169" s="16" t="s">
        <v>144</v>
      </c>
      <c r="BM169" s="228" t="s">
        <v>213</v>
      </c>
    </row>
    <row r="170" s="13" customFormat="1">
      <c r="A170" s="13"/>
      <c r="B170" s="230"/>
      <c r="C170" s="231"/>
      <c r="D170" s="232" t="s">
        <v>147</v>
      </c>
      <c r="E170" s="233" t="s">
        <v>1</v>
      </c>
      <c r="F170" s="234" t="s">
        <v>214</v>
      </c>
      <c r="G170" s="231"/>
      <c r="H170" s="235">
        <v>0.55700000000000005</v>
      </c>
      <c r="I170" s="236"/>
      <c r="J170" s="231"/>
      <c r="K170" s="231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147</v>
      </c>
      <c r="AU170" s="241" t="s">
        <v>84</v>
      </c>
      <c r="AV170" s="13" t="s">
        <v>145</v>
      </c>
      <c r="AW170" s="13" t="s">
        <v>32</v>
      </c>
      <c r="AX170" s="13" t="s">
        <v>84</v>
      </c>
      <c r="AY170" s="241" t="s">
        <v>139</v>
      </c>
    </row>
    <row r="171" s="2" customFormat="1" ht="16.5" customHeight="1">
      <c r="A171" s="37"/>
      <c r="B171" s="38"/>
      <c r="C171" s="216" t="s">
        <v>8</v>
      </c>
      <c r="D171" s="216" t="s">
        <v>140</v>
      </c>
      <c r="E171" s="217" t="s">
        <v>215</v>
      </c>
      <c r="F171" s="218" t="s">
        <v>216</v>
      </c>
      <c r="G171" s="219" t="s">
        <v>217</v>
      </c>
      <c r="H171" s="220">
        <v>12</v>
      </c>
      <c r="I171" s="221"/>
      <c r="J171" s="222">
        <f>ROUND(I171*H171,2)</f>
        <v>0</v>
      </c>
      <c r="K171" s="223"/>
      <c r="L171" s="43"/>
      <c r="M171" s="224" t="s">
        <v>1</v>
      </c>
      <c r="N171" s="225" t="s">
        <v>42</v>
      </c>
      <c r="O171" s="90"/>
      <c r="P171" s="226">
        <f>O171*H171</f>
        <v>0</v>
      </c>
      <c r="Q171" s="226">
        <v>1</v>
      </c>
      <c r="R171" s="226">
        <f>Q171*H171</f>
        <v>12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144</v>
      </c>
      <c r="AT171" s="228" t="s">
        <v>140</v>
      </c>
      <c r="AU171" s="228" t="s">
        <v>84</v>
      </c>
      <c r="AY171" s="16" t="s">
        <v>139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145</v>
      </c>
      <c r="BK171" s="229">
        <f>ROUND(I171*H171,2)</f>
        <v>0</v>
      </c>
      <c r="BL171" s="16" t="s">
        <v>144</v>
      </c>
      <c r="BM171" s="228" t="s">
        <v>218</v>
      </c>
    </row>
    <row r="172" s="12" customFormat="1" ht="25.92" customHeight="1">
      <c r="A172" s="12"/>
      <c r="B172" s="202"/>
      <c r="C172" s="203"/>
      <c r="D172" s="204" t="s">
        <v>75</v>
      </c>
      <c r="E172" s="205" t="s">
        <v>219</v>
      </c>
      <c r="F172" s="205" t="s">
        <v>220</v>
      </c>
      <c r="G172" s="203"/>
      <c r="H172" s="203"/>
      <c r="I172" s="206"/>
      <c r="J172" s="207">
        <f>BK172</f>
        <v>0</v>
      </c>
      <c r="K172" s="203"/>
      <c r="L172" s="208"/>
      <c r="M172" s="209"/>
      <c r="N172" s="210"/>
      <c r="O172" s="210"/>
      <c r="P172" s="211">
        <f>SUM(P173:P226)</f>
        <v>0</v>
      </c>
      <c r="Q172" s="210"/>
      <c r="R172" s="211">
        <f>SUM(R173:R226)</f>
        <v>11.453232400000001</v>
      </c>
      <c r="S172" s="210"/>
      <c r="T172" s="212">
        <f>SUM(T173:T226)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84</v>
      </c>
      <c r="AT172" s="214" t="s">
        <v>75</v>
      </c>
      <c r="AU172" s="214" t="s">
        <v>76</v>
      </c>
      <c r="AY172" s="213" t="s">
        <v>139</v>
      </c>
      <c r="BK172" s="215">
        <f>SUM(BK173:BK226)</f>
        <v>0</v>
      </c>
    </row>
    <row r="173" s="2" customFormat="1" ht="16.5" customHeight="1">
      <c r="A173" s="37"/>
      <c r="B173" s="38"/>
      <c r="C173" s="216" t="s">
        <v>221</v>
      </c>
      <c r="D173" s="216" t="s">
        <v>140</v>
      </c>
      <c r="E173" s="217" t="s">
        <v>222</v>
      </c>
      <c r="F173" s="218" t="s">
        <v>223</v>
      </c>
      <c r="G173" s="219" t="s">
        <v>169</v>
      </c>
      <c r="H173" s="220">
        <v>239.06</v>
      </c>
      <c r="I173" s="221"/>
      <c r="J173" s="222">
        <f>ROUND(I173*H173,2)</f>
        <v>0</v>
      </c>
      <c r="K173" s="223"/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144</v>
      </c>
      <c r="AT173" s="228" t="s">
        <v>140</v>
      </c>
      <c r="AU173" s="228" t="s">
        <v>84</v>
      </c>
      <c r="AY173" s="16" t="s">
        <v>139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145</v>
      </c>
      <c r="BK173" s="229">
        <f>ROUND(I173*H173,2)</f>
        <v>0</v>
      </c>
      <c r="BL173" s="16" t="s">
        <v>144</v>
      </c>
      <c r="BM173" s="228" t="s">
        <v>224</v>
      </c>
    </row>
    <row r="174" s="13" customFormat="1">
      <c r="A174" s="13"/>
      <c r="B174" s="230"/>
      <c r="C174" s="231"/>
      <c r="D174" s="232" t="s">
        <v>147</v>
      </c>
      <c r="E174" s="233" t="s">
        <v>1</v>
      </c>
      <c r="F174" s="234" t="s">
        <v>225</v>
      </c>
      <c r="G174" s="231"/>
      <c r="H174" s="235">
        <v>239.06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147</v>
      </c>
      <c r="AU174" s="241" t="s">
        <v>84</v>
      </c>
      <c r="AV174" s="13" t="s">
        <v>145</v>
      </c>
      <c r="AW174" s="13" t="s">
        <v>32</v>
      </c>
      <c r="AX174" s="13" t="s">
        <v>84</v>
      </c>
      <c r="AY174" s="241" t="s">
        <v>139</v>
      </c>
    </row>
    <row r="175" s="2" customFormat="1" ht="16.5" customHeight="1">
      <c r="A175" s="37"/>
      <c r="B175" s="38"/>
      <c r="C175" s="216" t="s">
        <v>226</v>
      </c>
      <c r="D175" s="216" t="s">
        <v>140</v>
      </c>
      <c r="E175" s="217" t="s">
        <v>227</v>
      </c>
      <c r="F175" s="218" t="s">
        <v>228</v>
      </c>
      <c r="G175" s="219" t="s">
        <v>169</v>
      </c>
      <c r="H175" s="220">
        <v>36.25</v>
      </c>
      <c r="I175" s="221"/>
      <c r="J175" s="222">
        <f>ROUND(I175*H175,2)</f>
        <v>0</v>
      </c>
      <c r="K175" s="223"/>
      <c r="L175" s="43"/>
      <c r="M175" s="224" t="s">
        <v>1</v>
      </c>
      <c r="N175" s="225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144</v>
      </c>
      <c r="AT175" s="228" t="s">
        <v>140</v>
      </c>
      <c r="AU175" s="228" t="s">
        <v>84</v>
      </c>
      <c r="AY175" s="16" t="s">
        <v>139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145</v>
      </c>
      <c r="BK175" s="229">
        <f>ROUND(I175*H175,2)</f>
        <v>0</v>
      </c>
      <c r="BL175" s="16" t="s">
        <v>144</v>
      </c>
      <c r="BM175" s="228" t="s">
        <v>229</v>
      </c>
    </row>
    <row r="176" s="13" customFormat="1">
      <c r="A176" s="13"/>
      <c r="B176" s="230"/>
      <c r="C176" s="231"/>
      <c r="D176" s="232" t="s">
        <v>147</v>
      </c>
      <c r="E176" s="233" t="s">
        <v>1</v>
      </c>
      <c r="F176" s="234" t="s">
        <v>230</v>
      </c>
      <c r="G176" s="231"/>
      <c r="H176" s="235">
        <v>5.8499999999999996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147</v>
      </c>
      <c r="AU176" s="241" t="s">
        <v>84</v>
      </c>
      <c r="AV176" s="13" t="s">
        <v>145</v>
      </c>
      <c r="AW176" s="13" t="s">
        <v>32</v>
      </c>
      <c r="AX176" s="13" t="s">
        <v>76</v>
      </c>
      <c r="AY176" s="241" t="s">
        <v>139</v>
      </c>
    </row>
    <row r="177" s="13" customFormat="1">
      <c r="A177" s="13"/>
      <c r="B177" s="230"/>
      <c r="C177" s="231"/>
      <c r="D177" s="232" t="s">
        <v>147</v>
      </c>
      <c r="E177" s="233" t="s">
        <v>1</v>
      </c>
      <c r="F177" s="234" t="s">
        <v>231</v>
      </c>
      <c r="G177" s="231"/>
      <c r="H177" s="235">
        <v>15.4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147</v>
      </c>
      <c r="AU177" s="241" t="s">
        <v>84</v>
      </c>
      <c r="AV177" s="13" t="s">
        <v>145</v>
      </c>
      <c r="AW177" s="13" t="s">
        <v>32</v>
      </c>
      <c r="AX177" s="13" t="s">
        <v>76</v>
      </c>
      <c r="AY177" s="241" t="s">
        <v>139</v>
      </c>
    </row>
    <row r="178" s="13" customFormat="1">
      <c r="A178" s="13"/>
      <c r="B178" s="230"/>
      <c r="C178" s="231"/>
      <c r="D178" s="232" t="s">
        <v>147</v>
      </c>
      <c r="E178" s="233" t="s">
        <v>1</v>
      </c>
      <c r="F178" s="234" t="s">
        <v>232</v>
      </c>
      <c r="G178" s="231"/>
      <c r="H178" s="235">
        <v>15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1" t="s">
        <v>147</v>
      </c>
      <c r="AU178" s="241" t="s">
        <v>84</v>
      </c>
      <c r="AV178" s="13" t="s">
        <v>145</v>
      </c>
      <c r="AW178" s="13" t="s">
        <v>32</v>
      </c>
      <c r="AX178" s="13" t="s">
        <v>76</v>
      </c>
      <c r="AY178" s="241" t="s">
        <v>139</v>
      </c>
    </row>
    <row r="179" s="14" customFormat="1">
      <c r="A179" s="14"/>
      <c r="B179" s="257"/>
      <c r="C179" s="258"/>
      <c r="D179" s="232" t="s">
        <v>147</v>
      </c>
      <c r="E179" s="259" t="s">
        <v>1</v>
      </c>
      <c r="F179" s="260" t="s">
        <v>182</v>
      </c>
      <c r="G179" s="258"/>
      <c r="H179" s="261">
        <v>36.25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7" t="s">
        <v>147</v>
      </c>
      <c r="AU179" s="267" t="s">
        <v>84</v>
      </c>
      <c r="AV179" s="14" t="s">
        <v>144</v>
      </c>
      <c r="AW179" s="14" t="s">
        <v>32</v>
      </c>
      <c r="AX179" s="14" t="s">
        <v>84</v>
      </c>
      <c r="AY179" s="267" t="s">
        <v>139</v>
      </c>
    </row>
    <row r="180" s="2" customFormat="1" ht="21.75" customHeight="1">
      <c r="A180" s="37"/>
      <c r="B180" s="38"/>
      <c r="C180" s="216" t="s">
        <v>233</v>
      </c>
      <c r="D180" s="216" t="s">
        <v>140</v>
      </c>
      <c r="E180" s="217" t="s">
        <v>234</v>
      </c>
      <c r="F180" s="218" t="s">
        <v>235</v>
      </c>
      <c r="G180" s="219" t="s">
        <v>169</v>
      </c>
      <c r="H180" s="220">
        <v>369.25200000000001</v>
      </c>
      <c r="I180" s="221"/>
      <c r="J180" s="222">
        <f>ROUND(I180*H180,2)</f>
        <v>0</v>
      </c>
      <c r="K180" s="223"/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162</v>
      </c>
      <c r="AT180" s="228" t="s">
        <v>140</v>
      </c>
      <c r="AU180" s="228" t="s">
        <v>84</v>
      </c>
      <c r="AY180" s="16" t="s">
        <v>139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145</v>
      </c>
      <c r="BK180" s="229">
        <f>ROUND(I180*H180,2)</f>
        <v>0</v>
      </c>
      <c r="BL180" s="16" t="s">
        <v>162</v>
      </c>
      <c r="BM180" s="228" t="s">
        <v>236</v>
      </c>
    </row>
    <row r="181" s="2" customFormat="1">
      <c r="A181" s="37"/>
      <c r="B181" s="38"/>
      <c r="C181" s="39"/>
      <c r="D181" s="232" t="s">
        <v>171</v>
      </c>
      <c r="E181" s="39"/>
      <c r="F181" s="253" t="s">
        <v>237</v>
      </c>
      <c r="G181" s="39"/>
      <c r="H181" s="39"/>
      <c r="I181" s="254"/>
      <c r="J181" s="39"/>
      <c r="K181" s="39"/>
      <c r="L181" s="43"/>
      <c r="M181" s="255"/>
      <c r="N181" s="256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171</v>
      </c>
      <c r="AU181" s="16" t="s">
        <v>84</v>
      </c>
    </row>
    <row r="182" s="13" customFormat="1">
      <c r="A182" s="13"/>
      <c r="B182" s="230"/>
      <c r="C182" s="231"/>
      <c r="D182" s="232" t="s">
        <v>147</v>
      </c>
      <c r="E182" s="233" t="s">
        <v>1</v>
      </c>
      <c r="F182" s="234" t="s">
        <v>238</v>
      </c>
      <c r="G182" s="231"/>
      <c r="H182" s="235">
        <v>30.132000000000001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147</v>
      </c>
      <c r="AU182" s="241" t="s">
        <v>84</v>
      </c>
      <c r="AV182" s="13" t="s">
        <v>145</v>
      </c>
      <c r="AW182" s="13" t="s">
        <v>32</v>
      </c>
      <c r="AX182" s="13" t="s">
        <v>76</v>
      </c>
      <c r="AY182" s="241" t="s">
        <v>139</v>
      </c>
    </row>
    <row r="183" s="13" customFormat="1">
      <c r="A183" s="13"/>
      <c r="B183" s="230"/>
      <c r="C183" s="231"/>
      <c r="D183" s="232" t="s">
        <v>147</v>
      </c>
      <c r="E183" s="233" t="s">
        <v>1</v>
      </c>
      <c r="F183" s="234" t="s">
        <v>239</v>
      </c>
      <c r="G183" s="231"/>
      <c r="H183" s="235">
        <v>24.710999999999999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147</v>
      </c>
      <c r="AU183" s="241" t="s">
        <v>84</v>
      </c>
      <c r="AV183" s="13" t="s">
        <v>145</v>
      </c>
      <c r="AW183" s="13" t="s">
        <v>32</v>
      </c>
      <c r="AX183" s="13" t="s">
        <v>76</v>
      </c>
      <c r="AY183" s="241" t="s">
        <v>139</v>
      </c>
    </row>
    <row r="184" s="13" customFormat="1">
      <c r="A184" s="13"/>
      <c r="B184" s="230"/>
      <c r="C184" s="231"/>
      <c r="D184" s="232" t="s">
        <v>147</v>
      </c>
      <c r="E184" s="233" t="s">
        <v>1</v>
      </c>
      <c r="F184" s="234" t="s">
        <v>240</v>
      </c>
      <c r="G184" s="231"/>
      <c r="H184" s="235">
        <v>24.114000000000001</v>
      </c>
      <c r="I184" s="236"/>
      <c r="J184" s="231"/>
      <c r="K184" s="231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147</v>
      </c>
      <c r="AU184" s="241" t="s">
        <v>84</v>
      </c>
      <c r="AV184" s="13" t="s">
        <v>145</v>
      </c>
      <c r="AW184" s="13" t="s">
        <v>32</v>
      </c>
      <c r="AX184" s="13" t="s">
        <v>76</v>
      </c>
      <c r="AY184" s="241" t="s">
        <v>139</v>
      </c>
    </row>
    <row r="185" s="13" customFormat="1">
      <c r="A185" s="13"/>
      <c r="B185" s="230"/>
      <c r="C185" s="231"/>
      <c r="D185" s="232" t="s">
        <v>147</v>
      </c>
      <c r="E185" s="233" t="s">
        <v>1</v>
      </c>
      <c r="F185" s="234" t="s">
        <v>241</v>
      </c>
      <c r="G185" s="231"/>
      <c r="H185" s="235">
        <v>29.795999999999999</v>
      </c>
      <c r="I185" s="236"/>
      <c r="J185" s="231"/>
      <c r="K185" s="231"/>
      <c r="L185" s="237"/>
      <c r="M185" s="238"/>
      <c r="N185" s="239"/>
      <c r="O185" s="239"/>
      <c r="P185" s="239"/>
      <c r="Q185" s="239"/>
      <c r="R185" s="239"/>
      <c r="S185" s="239"/>
      <c r="T185" s="24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1" t="s">
        <v>147</v>
      </c>
      <c r="AU185" s="241" t="s">
        <v>84</v>
      </c>
      <c r="AV185" s="13" t="s">
        <v>145</v>
      </c>
      <c r="AW185" s="13" t="s">
        <v>32</v>
      </c>
      <c r="AX185" s="13" t="s">
        <v>76</v>
      </c>
      <c r="AY185" s="241" t="s">
        <v>139</v>
      </c>
    </row>
    <row r="186" s="13" customFormat="1">
      <c r="A186" s="13"/>
      <c r="B186" s="230"/>
      <c r="C186" s="231"/>
      <c r="D186" s="232" t="s">
        <v>147</v>
      </c>
      <c r="E186" s="233" t="s">
        <v>1</v>
      </c>
      <c r="F186" s="234" t="s">
        <v>242</v>
      </c>
      <c r="G186" s="231"/>
      <c r="H186" s="235">
        <v>12.390000000000001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147</v>
      </c>
      <c r="AU186" s="241" t="s">
        <v>84</v>
      </c>
      <c r="AV186" s="13" t="s">
        <v>145</v>
      </c>
      <c r="AW186" s="13" t="s">
        <v>32</v>
      </c>
      <c r="AX186" s="13" t="s">
        <v>76</v>
      </c>
      <c r="AY186" s="241" t="s">
        <v>139</v>
      </c>
    </row>
    <row r="187" s="13" customFormat="1">
      <c r="A187" s="13"/>
      <c r="B187" s="230"/>
      <c r="C187" s="231"/>
      <c r="D187" s="232" t="s">
        <v>147</v>
      </c>
      <c r="E187" s="233" t="s">
        <v>1</v>
      </c>
      <c r="F187" s="234" t="s">
        <v>243</v>
      </c>
      <c r="G187" s="231"/>
      <c r="H187" s="235">
        <v>11.880000000000001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147</v>
      </c>
      <c r="AU187" s="241" t="s">
        <v>84</v>
      </c>
      <c r="AV187" s="13" t="s">
        <v>145</v>
      </c>
      <c r="AW187" s="13" t="s">
        <v>32</v>
      </c>
      <c r="AX187" s="13" t="s">
        <v>76</v>
      </c>
      <c r="AY187" s="241" t="s">
        <v>139</v>
      </c>
    </row>
    <row r="188" s="13" customFormat="1">
      <c r="A188" s="13"/>
      <c r="B188" s="230"/>
      <c r="C188" s="231"/>
      <c r="D188" s="232" t="s">
        <v>147</v>
      </c>
      <c r="E188" s="233" t="s">
        <v>1</v>
      </c>
      <c r="F188" s="234" t="s">
        <v>244</v>
      </c>
      <c r="G188" s="231"/>
      <c r="H188" s="235">
        <v>40.037999999999997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147</v>
      </c>
      <c r="AU188" s="241" t="s">
        <v>84</v>
      </c>
      <c r="AV188" s="13" t="s">
        <v>145</v>
      </c>
      <c r="AW188" s="13" t="s">
        <v>32</v>
      </c>
      <c r="AX188" s="13" t="s">
        <v>76</v>
      </c>
      <c r="AY188" s="241" t="s">
        <v>139</v>
      </c>
    </row>
    <row r="189" s="13" customFormat="1">
      <c r="A189" s="13"/>
      <c r="B189" s="230"/>
      <c r="C189" s="231"/>
      <c r="D189" s="232" t="s">
        <v>147</v>
      </c>
      <c r="E189" s="233" t="s">
        <v>1</v>
      </c>
      <c r="F189" s="234" t="s">
        <v>245</v>
      </c>
      <c r="G189" s="231"/>
      <c r="H189" s="235">
        <v>39.060000000000002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147</v>
      </c>
      <c r="AU189" s="241" t="s">
        <v>84</v>
      </c>
      <c r="AV189" s="13" t="s">
        <v>145</v>
      </c>
      <c r="AW189" s="13" t="s">
        <v>32</v>
      </c>
      <c r="AX189" s="13" t="s">
        <v>76</v>
      </c>
      <c r="AY189" s="241" t="s">
        <v>139</v>
      </c>
    </row>
    <row r="190" s="13" customFormat="1">
      <c r="A190" s="13"/>
      <c r="B190" s="230"/>
      <c r="C190" s="231"/>
      <c r="D190" s="232" t="s">
        <v>147</v>
      </c>
      <c r="E190" s="233" t="s">
        <v>1</v>
      </c>
      <c r="F190" s="234" t="s">
        <v>246</v>
      </c>
      <c r="G190" s="231"/>
      <c r="H190" s="235">
        <v>10.98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147</v>
      </c>
      <c r="AU190" s="241" t="s">
        <v>84</v>
      </c>
      <c r="AV190" s="13" t="s">
        <v>145</v>
      </c>
      <c r="AW190" s="13" t="s">
        <v>32</v>
      </c>
      <c r="AX190" s="13" t="s">
        <v>76</v>
      </c>
      <c r="AY190" s="241" t="s">
        <v>139</v>
      </c>
    </row>
    <row r="191" s="13" customFormat="1">
      <c r="A191" s="13"/>
      <c r="B191" s="230"/>
      <c r="C191" s="231"/>
      <c r="D191" s="232" t="s">
        <v>147</v>
      </c>
      <c r="E191" s="233" t="s">
        <v>1</v>
      </c>
      <c r="F191" s="234" t="s">
        <v>247</v>
      </c>
      <c r="G191" s="231"/>
      <c r="H191" s="235">
        <v>16.776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147</v>
      </c>
      <c r="AU191" s="241" t="s">
        <v>84</v>
      </c>
      <c r="AV191" s="13" t="s">
        <v>145</v>
      </c>
      <c r="AW191" s="13" t="s">
        <v>32</v>
      </c>
      <c r="AX191" s="13" t="s">
        <v>76</v>
      </c>
      <c r="AY191" s="241" t="s">
        <v>139</v>
      </c>
    </row>
    <row r="192" s="13" customFormat="1">
      <c r="A192" s="13"/>
      <c r="B192" s="230"/>
      <c r="C192" s="231"/>
      <c r="D192" s="232" t="s">
        <v>147</v>
      </c>
      <c r="E192" s="233" t="s">
        <v>1</v>
      </c>
      <c r="F192" s="234" t="s">
        <v>248</v>
      </c>
      <c r="G192" s="231"/>
      <c r="H192" s="235">
        <v>55.200000000000003</v>
      </c>
      <c r="I192" s="236"/>
      <c r="J192" s="231"/>
      <c r="K192" s="231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147</v>
      </c>
      <c r="AU192" s="241" t="s">
        <v>84</v>
      </c>
      <c r="AV192" s="13" t="s">
        <v>145</v>
      </c>
      <c r="AW192" s="13" t="s">
        <v>32</v>
      </c>
      <c r="AX192" s="13" t="s">
        <v>76</v>
      </c>
      <c r="AY192" s="241" t="s">
        <v>139</v>
      </c>
    </row>
    <row r="193" s="13" customFormat="1">
      <c r="A193" s="13"/>
      <c r="B193" s="230"/>
      <c r="C193" s="231"/>
      <c r="D193" s="232" t="s">
        <v>147</v>
      </c>
      <c r="E193" s="233" t="s">
        <v>1</v>
      </c>
      <c r="F193" s="234" t="s">
        <v>249</v>
      </c>
      <c r="G193" s="231"/>
      <c r="H193" s="235">
        <v>24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1" t="s">
        <v>147</v>
      </c>
      <c r="AU193" s="241" t="s">
        <v>84</v>
      </c>
      <c r="AV193" s="13" t="s">
        <v>145</v>
      </c>
      <c r="AW193" s="13" t="s">
        <v>32</v>
      </c>
      <c r="AX193" s="13" t="s">
        <v>76</v>
      </c>
      <c r="AY193" s="241" t="s">
        <v>139</v>
      </c>
    </row>
    <row r="194" s="13" customFormat="1">
      <c r="A194" s="13"/>
      <c r="B194" s="230"/>
      <c r="C194" s="231"/>
      <c r="D194" s="232" t="s">
        <v>147</v>
      </c>
      <c r="E194" s="233" t="s">
        <v>1</v>
      </c>
      <c r="F194" s="234" t="s">
        <v>250</v>
      </c>
      <c r="G194" s="231"/>
      <c r="H194" s="235">
        <v>41.25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147</v>
      </c>
      <c r="AU194" s="241" t="s">
        <v>84</v>
      </c>
      <c r="AV194" s="13" t="s">
        <v>145</v>
      </c>
      <c r="AW194" s="13" t="s">
        <v>32</v>
      </c>
      <c r="AX194" s="13" t="s">
        <v>76</v>
      </c>
      <c r="AY194" s="241" t="s">
        <v>139</v>
      </c>
    </row>
    <row r="195" s="13" customFormat="1">
      <c r="A195" s="13"/>
      <c r="B195" s="230"/>
      <c r="C195" s="231"/>
      <c r="D195" s="232" t="s">
        <v>147</v>
      </c>
      <c r="E195" s="233" t="s">
        <v>1</v>
      </c>
      <c r="F195" s="234" t="s">
        <v>251</v>
      </c>
      <c r="G195" s="231"/>
      <c r="H195" s="235">
        <v>8.9250000000000007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147</v>
      </c>
      <c r="AU195" s="241" t="s">
        <v>84</v>
      </c>
      <c r="AV195" s="13" t="s">
        <v>145</v>
      </c>
      <c r="AW195" s="13" t="s">
        <v>32</v>
      </c>
      <c r="AX195" s="13" t="s">
        <v>76</v>
      </c>
      <c r="AY195" s="241" t="s">
        <v>139</v>
      </c>
    </row>
    <row r="196" s="14" customFormat="1">
      <c r="A196" s="14"/>
      <c r="B196" s="257"/>
      <c r="C196" s="258"/>
      <c r="D196" s="232" t="s">
        <v>147</v>
      </c>
      <c r="E196" s="259" t="s">
        <v>1</v>
      </c>
      <c r="F196" s="260" t="s">
        <v>182</v>
      </c>
      <c r="G196" s="258"/>
      <c r="H196" s="261">
        <v>369.25200000000007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7" t="s">
        <v>147</v>
      </c>
      <c r="AU196" s="267" t="s">
        <v>84</v>
      </c>
      <c r="AV196" s="14" t="s">
        <v>144</v>
      </c>
      <c r="AW196" s="14" t="s">
        <v>32</v>
      </c>
      <c r="AX196" s="14" t="s">
        <v>84</v>
      </c>
      <c r="AY196" s="267" t="s">
        <v>139</v>
      </c>
    </row>
    <row r="197" s="2" customFormat="1" ht="16.5" customHeight="1">
      <c r="A197" s="37"/>
      <c r="B197" s="38"/>
      <c r="C197" s="216" t="s">
        <v>162</v>
      </c>
      <c r="D197" s="216" t="s">
        <v>140</v>
      </c>
      <c r="E197" s="217" t="s">
        <v>252</v>
      </c>
      <c r="F197" s="218" t="s">
        <v>253</v>
      </c>
      <c r="G197" s="219" t="s">
        <v>169</v>
      </c>
      <c r="H197" s="220">
        <v>140.69999999999999</v>
      </c>
      <c r="I197" s="221"/>
      <c r="J197" s="222">
        <f>ROUND(I197*H197,2)</f>
        <v>0</v>
      </c>
      <c r="K197" s="223"/>
      <c r="L197" s="43"/>
      <c r="M197" s="224" t="s">
        <v>1</v>
      </c>
      <c r="N197" s="225" t="s">
        <v>42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144</v>
      </c>
      <c r="AT197" s="228" t="s">
        <v>140</v>
      </c>
      <c r="AU197" s="228" t="s">
        <v>84</v>
      </c>
      <c r="AY197" s="16" t="s">
        <v>139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145</v>
      </c>
      <c r="BK197" s="229">
        <f>ROUND(I197*H197,2)</f>
        <v>0</v>
      </c>
      <c r="BL197" s="16" t="s">
        <v>144</v>
      </c>
      <c r="BM197" s="228" t="s">
        <v>254</v>
      </c>
    </row>
    <row r="198" s="13" customFormat="1">
      <c r="A198" s="13"/>
      <c r="B198" s="230"/>
      <c r="C198" s="231"/>
      <c r="D198" s="232" t="s">
        <v>147</v>
      </c>
      <c r="E198" s="233" t="s">
        <v>1</v>
      </c>
      <c r="F198" s="234" t="s">
        <v>255</v>
      </c>
      <c r="G198" s="231"/>
      <c r="H198" s="235">
        <v>19.5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147</v>
      </c>
      <c r="AU198" s="241" t="s">
        <v>84</v>
      </c>
      <c r="AV198" s="13" t="s">
        <v>145</v>
      </c>
      <c r="AW198" s="13" t="s">
        <v>32</v>
      </c>
      <c r="AX198" s="13" t="s">
        <v>76</v>
      </c>
      <c r="AY198" s="241" t="s">
        <v>139</v>
      </c>
    </row>
    <row r="199" s="13" customFormat="1">
      <c r="A199" s="13"/>
      <c r="B199" s="230"/>
      <c r="C199" s="231"/>
      <c r="D199" s="232" t="s">
        <v>147</v>
      </c>
      <c r="E199" s="233" t="s">
        <v>1</v>
      </c>
      <c r="F199" s="234" t="s">
        <v>256</v>
      </c>
      <c r="G199" s="231"/>
      <c r="H199" s="235">
        <v>19.5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147</v>
      </c>
      <c r="AU199" s="241" t="s">
        <v>84</v>
      </c>
      <c r="AV199" s="13" t="s">
        <v>145</v>
      </c>
      <c r="AW199" s="13" t="s">
        <v>32</v>
      </c>
      <c r="AX199" s="13" t="s">
        <v>76</v>
      </c>
      <c r="AY199" s="241" t="s">
        <v>139</v>
      </c>
    </row>
    <row r="200" s="13" customFormat="1">
      <c r="A200" s="13"/>
      <c r="B200" s="230"/>
      <c r="C200" s="231"/>
      <c r="D200" s="232" t="s">
        <v>147</v>
      </c>
      <c r="E200" s="233" t="s">
        <v>1</v>
      </c>
      <c r="F200" s="234" t="s">
        <v>257</v>
      </c>
      <c r="G200" s="231"/>
      <c r="H200" s="235">
        <v>43.200000000000003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147</v>
      </c>
      <c r="AU200" s="241" t="s">
        <v>84</v>
      </c>
      <c r="AV200" s="13" t="s">
        <v>145</v>
      </c>
      <c r="AW200" s="13" t="s">
        <v>32</v>
      </c>
      <c r="AX200" s="13" t="s">
        <v>76</v>
      </c>
      <c r="AY200" s="241" t="s">
        <v>139</v>
      </c>
    </row>
    <row r="201" s="13" customFormat="1">
      <c r="A201" s="13"/>
      <c r="B201" s="230"/>
      <c r="C201" s="231"/>
      <c r="D201" s="232" t="s">
        <v>147</v>
      </c>
      <c r="E201" s="233" t="s">
        <v>1</v>
      </c>
      <c r="F201" s="234" t="s">
        <v>258</v>
      </c>
      <c r="G201" s="231"/>
      <c r="H201" s="235">
        <v>19.5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147</v>
      </c>
      <c r="AU201" s="241" t="s">
        <v>84</v>
      </c>
      <c r="AV201" s="13" t="s">
        <v>145</v>
      </c>
      <c r="AW201" s="13" t="s">
        <v>32</v>
      </c>
      <c r="AX201" s="13" t="s">
        <v>76</v>
      </c>
      <c r="AY201" s="241" t="s">
        <v>139</v>
      </c>
    </row>
    <row r="202" s="13" customFormat="1">
      <c r="A202" s="13"/>
      <c r="B202" s="230"/>
      <c r="C202" s="231"/>
      <c r="D202" s="232" t="s">
        <v>147</v>
      </c>
      <c r="E202" s="233" t="s">
        <v>1</v>
      </c>
      <c r="F202" s="234" t="s">
        <v>259</v>
      </c>
      <c r="G202" s="231"/>
      <c r="H202" s="235">
        <v>19.5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147</v>
      </c>
      <c r="AU202" s="241" t="s">
        <v>84</v>
      </c>
      <c r="AV202" s="13" t="s">
        <v>145</v>
      </c>
      <c r="AW202" s="13" t="s">
        <v>32</v>
      </c>
      <c r="AX202" s="13" t="s">
        <v>76</v>
      </c>
      <c r="AY202" s="241" t="s">
        <v>139</v>
      </c>
    </row>
    <row r="203" s="13" customFormat="1">
      <c r="A203" s="13"/>
      <c r="B203" s="230"/>
      <c r="C203" s="231"/>
      <c r="D203" s="232" t="s">
        <v>147</v>
      </c>
      <c r="E203" s="233" t="s">
        <v>1</v>
      </c>
      <c r="F203" s="234" t="s">
        <v>260</v>
      </c>
      <c r="G203" s="231"/>
      <c r="H203" s="235">
        <v>19.5</v>
      </c>
      <c r="I203" s="236"/>
      <c r="J203" s="231"/>
      <c r="K203" s="231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147</v>
      </c>
      <c r="AU203" s="241" t="s">
        <v>84</v>
      </c>
      <c r="AV203" s="13" t="s">
        <v>145</v>
      </c>
      <c r="AW203" s="13" t="s">
        <v>32</v>
      </c>
      <c r="AX203" s="13" t="s">
        <v>76</v>
      </c>
      <c r="AY203" s="241" t="s">
        <v>139</v>
      </c>
    </row>
    <row r="204" s="14" customFormat="1">
      <c r="A204" s="14"/>
      <c r="B204" s="257"/>
      <c r="C204" s="258"/>
      <c r="D204" s="232" t="s">
        <v>147</v>
      </c>
      <c r="E204" s="259" t="s">
        <v>1</v>
      </c>
      <c r="F204" s="260" t="s">
        <v>182</v>
      </c>
      <c r="G204" s="258"/>
      <c r="H204" s="261">
        <v>140.69999999999999</v>
      </c>
      <c r="I204" s="262"/>
      <c r="J204" s="258"/>
      <c r="K204" s="258"/>
      <c r="L204" s="263"/>
      <c r="M204" s="264"/>
      <c r="N204" s="265"/>
      <c r="O204" s="265"/>
      <c r="P204" s="265"/>
      <c r="Q204" s="265"/>
      <c r="R204" s="265"/>
      <c r="S204" s="265"/>
      <c r="T204" s="26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7" t="s">
        <v>147</v>
      </c>
      <c r="AU204" s="267" t="s">
        <v>84</v>
      </c>
      <c r="AV204" s="14" t="s">
        <v>144</v>
      </c>
      <c r="AW204" s="14" t="s">
        <v>32</v>
      </c>
      <c r="AX204" s="14" t="s">
        <v>84</v>
      </c>
      <c r="AY204" s="267" t="s">
        <v>139</v>
      </c>
    </row>
    <row r="205" s="2" customFormat="1" ht="24.15" customHeight="1">
      <c r="A205" s="37"/>
      <c r="B205" s="38"/>
      <c r="C205" s="216" t="s">
        <v>261</v>
      </c>
      <c r="D205" s="216" t="s">
        <v>140</v>
      </c>
      <c r="E205" s="217" t="s">
        <v>262</v>
      </c>
      <c r="F205" s="218" t="s">
        <v>263</v>
      </c>
      <c r="G205" s="219" t="s">
        <v>169</v>
      </c>
      <c r="H205" s="220">
        <v>619.98000000000002</v>
      </c>
      <c r="I205" s="221"/>
      <c r="J205" s="222">
        <f>ROUND(I205*H205,2)</f>
        <v>0</v>
      </c>
      <c r="K205" s="223"/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0.018380000000000001</v>
      </c>
      <c r="R205" s="226">
        <f>Q205*H205</f>
        <v>11.395232400000001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144</v>
      </c>
      <c r="AT205" s="228" t="s">
        <v>140</v>
      </c>
      <c r="AU205" s="228" t="s">
        <v>84</v>
      </c>
      <c r="AY205" s="16" t="s">
        <v>139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145</v>
      </c>
      <c r="BK205" s="229">
        <f>ROUND(I205*H205,2)</f>
        <v>0</v>
      </c>
      <c r="BL205" s="16" t="s">
        <v>144</v>
      </c>
      <c r="BM205" s="228" t="s">
        <v>264</v>
      </c>
    </row>
    <row r="206" s="2" customFormat="1">
      <c r="A206" s="37"/>
      <c r="B206" s="38"/>
      <c r="C206" s="39"/>
      <c r="D206" s="232" t="s">
        <v>171</v>
      </c>
      <c r="E206" s="39"/>
      <c r="F206" s="253" t="s">
        <v>265</v>
      </c>
      <c r="G206" s="39"/>
      <c r="H206" s="39"/>
      <c r="I206" s="254"/>
      <c r="J206" s="39"/>
      <c r="K206" s="39"/>
      <c r="L206" s="43"/>
      <c r="M206" s="255"/>
      <c r="N206" s="25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171</v>
      </c>
      <c r="AU206" s="16" t="s">
        <v>84</v>
      </c>
    </row>
    <row r="207" s="13" customFormat="1">
      <c r="A207" s="13"/>
      <c r="B207" s="230"/>
      <c r="C207" s="231"/>
      <c r="D207" s="232" t="s">
        <v>147</v>
      </c>
      <c r="E207" s="233" t="s">
        <v>1</v>
      </c>
      <c r="F207" s="234" t="s">
        <v>266</v>
      </c>
      <c r="G207" s="231"/>
      <c r="H207" s="235">
        <v>57.719999999999999</v>
      </c>
      <c r="I207" s="236"/>
      <c r="J207" s="231"/>
      <c r="K207" s="231"/>
      <c r="L207" s="237"/>
      <c r="M207" s="238"/>
      <c r="N207" s="239"/>
      <c r="O207" s="239"/>
      <c r="P207" s="239"/>
      <c r="Q207" s="239"/>
      <c r="R207" s="239"/>
      <c r="S207" s="239"/>
      <c r="T207" s="24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1" t="s">
        <v>147</v>
      </c>
      <c r="AU207" s="241" t="s">
        <v>84</v>
      </c>
      <c r="AV207" s="13" t="s">
        <v>145</v>
      </c>
      <c r="AW207" s="13" t="s">
        <v>32</v>
      </c>
      <c r="AX207" s="13" t="s">
        <v>76</v>
      </c>
      <c r="AY207" s="241" t="s">
        <v>139</v>
      </c>
    </row>
    <row r="208" s="13" customFormat="1">
      <c r="A208" s="13"/>
      <c r="B208" s="230"/>
      <c r="C208" s="231"/>
      <c r="D208" s="232" t="s">
        <v>147</v>
      </c>
      <c r="E208" s="233" t="s">
        <v>1</v>
      </c>
      <c r="F208" s="234" t="s">
        <v>267</v>
      </c>
      <c r="G208" s="231"/>
      <c r="H208" s="235">
        <v>31.800000000000001</v>
      </c>
      <c r="I208" s="236"/>
      <c r="J208" s="231"/>
      <c r="K208" s="231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147</v>
      </c>
      <c r="AU208" s="241" t="s">
        <v>84</v>
      </c>
      <c r="AV208" s="13" t="s">
        <v>145</v>
      </c>
      <c r="AW208" s="13" t="s">
        <v>32</v>
      </c>
      <c r="AX208" s="13" t="s">
        <v>76</v>
      </c>
      <c r="AY208" s="241" t="s">
        <v>139</v>
      </c>
    </row>
    <row r="209" s="13" customFormat="1">
      <c r="A209" s="13"/>
      <c r="B209" s="230"/>
      <c r="C209" s="231"/>
      <c r="D209" s="232" t="s">
        <v>147</v>
      </c>
      <c r="E209" s="233" t="s">
        <v>1</v>
      </c>
      <c r="F209" s="234" t="s">
        <v>268</v>
      </c>
      <c r="G209" s="231"/>
      <c r="H209" s="235">
        <v>55.5</v>
      </c>
      <c r="I209" s="236"/>
      <c r="J209" s="231"/>
      <c r="K209" s="231"/>
      <c r="L209" s="237"/>
      <c r="M209" s="238"/>
      <c r="N209" s="239"/>
      <c r="O209" s="239"/>
      <c r="P209" s="239"/>
      <c r="Q209" s="239"/>
      <c r="R209" s="239"/>
      <c r="S209" s="239"/>
      <c r="T209" s="24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1" t="s">
        <v>147</v>
      </c>
      <c r="AU209" s="241" t="s">
        <v>84</v>
      </c>
      <c r="AV209" s="13" t="s">
        <v>145</v>
      </c>
      <c r="AW209" s="13" t="s">
        <v>32</v>
      </c>
      <c r="AX209" s="13" t="s">
        <v>76</v>
      </c>
      <c r="AY209" s="241" t="s">
        <v>139</v>
      </c>
    </row>
    <row r="210" s="13" customFormat="1">
      <c r="A210" s="13"/>
      <c r="B210" s="230"/>
      <c r="C210" s="231"/>
      <c r="D210" s="232" t="s">
        <v>147</v>
      </c>
      <c r="E210" s="233" t="s">
        <v>1</v>
      </c>
      <c r="F210" s="234" t="s">
        <v>269</v>
      </c>
      <c r="G210" s="231"/>
      <c r="H210" s="235">
        <v>57.600000000000001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147</v>
      </c>
      <c r="AU210" s="241" t="s">
        <v>84</v>
      </c>
      <c r="AV210" s="13" t="s">
        <v>145</v>
      </c>
      <c r="AW210" s="13" t="s">
        <v>32</v>
      </c>
      <c r="AX210" s="13" t="s">
        <v>76</v>
      </c>
      <c r="AY210" s="241" t="s">
        <v>139</v>
      </c>
    </row>
    <row r="211" s="13" customFormat="1">
      <c r="A211" s="13"/>
      <c r="B211" s="230"/>
      <c r="C211" s="231"/>
      <c r="D211" s="232" t="s">
        <v>147</v>
      </c>
      <c r="E211" s="233" t="s">
        <v>1</v>
      </c>
      <c r="F211" s="234" t="s">
        <v>270</v>
      </c>
      <c r="G211" s="231"/>
      <c r="H211" s="235">
        <v>56.850000000000001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147</v>
      </c>
      <c r="AU211" s="241" t="s">
        <v>84</v>
      </c>
      <c r="AV211" s="13" t="s">
        <v>145</v>
      </c>
      <c r="AW211" s="13" t="s">
        <v>32</v>
      </c>
      <c r="AX211" s="13" t="s">
        <v>76</v>
      </c>
      <c r="AY211" s="241" t="s">
        <v>139</v>
      </c>
    </row>
    <row r="212" s="13" customFormat="1">
      <c r="A212" s="13"/>
      <c r="B212" s="230"/>
      <c r="C212" s="231"/>
      <c r="D212" s="232" t="s">
        <v>147</v>
      </c>
      <c r="E212" s="233" t="s">
        <v>1</v>
      </c>
      <c r="F212" s="234" t="s">
        <v>271</v>
      </c>
      <c r="G212" s="231"/>
      <c r="H212" s="235">
        <v>56.850000000000001</v>
      </c>
      <c r="I212" s="236"/>
      <c r="J212" s="231"/>
      <c r="K212" s="231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147</v>
      </c>
      <c r="AU212" s="241" t="s">
        <v>84</v>
      </c>
      <c r="AV212" s="13" t="s">
        <v>145</v>
      </c>
      <c r="AW212" s="13" t="s">
        <v>32</v>
      </c>
      <c r="AX212" s="13" t="s">
        <v>76</v>
      </c>
      <c r="AY212" s="241" t="s">
        <v>139</v>
      </c>
    </row>
    <row r="213" s="13" customFormat="1">
      <c r="A213" s="13"/>
      <c r="B213" s="230"/>
      <c r="C213" s="231"/>
      <c r="D213" s="232" t="s">
        <v>147</v>
      </c>
      <c r="E213" s="233" t="s">
        <v>1</v>
      </c>
      <c r="F213" s="234" t="s">
        <v>272</v>
      </c>
      <c r="G213" s="231"/>
      <c r="H213" s="235">
        <v>76.5</v>
      </c>
      <c r="I213" s="236"/>
      <c r="J213" s="231"/>
      <c r="K213" s="231"/>
      <c r="L213" s="237"/>
      <c r="M213" s="238"/>
      <c r="N213" s="239"/>
      <c r="O213" s="239"/>
      <c r="P213" s="239"/>
      <c r="Q213" s="239"/>
      <c r="R213" s="239"/>
      <c r="S213" s="239"/>
      <c r="T213" s="24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1" t="s">
        <v>147</v>
      </c>
      <c r="AU213" s="241" t="s">
        <v>84</v>
      </c>
      <c r="AV213" s="13" t="s">
        <v>145</v>
      </c>
      <c r="AW213" s="13" t="s">
        <v>32</v>
      </c>
      <c r="AX213" s="13" t="s">
        <v>76</v>
      </c>
      <c r="AY213" s="241" t="s">
        <v>139</v>
      </c>
    </row>
    <row r="214" s="13" customFormat="1">
      <c r="A214" s="13"/>
      <c r="B214" s="230"/>
      <c r="C214" s="231"/>
      <c r="D214" s="232" t="s">
        <v>147</v>
      </c>
      <c r="E214" s="233" t="s">
        <v>1</v>
      </c>
      <c r="F214" s="234" t="s">
        <v>273</v>
      </c>
      <c r="G214" s="231"/>
      <c r="H214" s="235">
        <v>57</v>
      </c>
      <c r="I214" s="236"/>
      <c r="J214" s="231"/>
      <c r="K214" s="231"/>
      <c r="L214" s="237"/>
      <c r="M214" s="238"/>
      <c r="N214" s="239"/>
      <c r="O214" s="239"/>
      <c r="P214" s="239"/>
      <c r="Q214" s="239"/>
      <c r="R214" s="239"/>
      <c r="S214" s="239"/>
      <c r="T214" s="24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1" t="s">
        <v>147</v>
      </c>
      <c r="AU214" s="241" t="s">
        <v>84</v>
      </c>
      <c r="AV214" s="13" t="s">
        <v>145</v>
      </c>
      <c r="AW214" s="13" t="s">
        <v>32</v>
      </c>
      <c r="AX214" s="13" t="s">
        <v>76</v>
      </c>
      <c r="AY214" s="241" t="s">
        <v>139</v>
      </c>
    </row>
    <row r="215" s="13" customFormat="1">
      <c r="A215" s="13"/>
      <c r="B215" s="230"/>
      <c r="C215" s="231"/>
      <c r="D215" s="232" t="s">
        <v>147</v>
      </c>
      <c r="E215" s="233" t="s">
        <v>1</v>
      </c>
      <c r="F215" s="234" t="s">
        <v>274</v>
      </c>
      <c r="G215" s="231"/>
      <c r="H215" s="235">
        <v>42</v>
      </c>
      <c r="I215" s="236"/>
      <c r="J215" s="231"/>
      <c r="K215" s="231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147</v>
      </c>
      <c r="AU215" s="241" t="s">
        <v>84</v>
      </c>
      <c r="AV215" s="13" t="s">
        <v>145</v>
      </c>
      <c r="AW215" s="13" t="s">
        <v>32</v>
      </c>
      <c r="AX215" s="13" t="s">
        <v>76</v>
      </c>
      <c r="AY215" s="241" t="s">
        <v>139</v>
      </c>
    </row>
    <row r="216" s="13" customFormat="1">
      <c r="A216" s="13"/>
      <c r="B216" s="230"/>
      <c r="C216" s="231"/>
      <c r="D216" s="232" t="s">
        <v>147</v>
      </c>
      <c r="E216" s="233" t="s">
        <v>1</v>
      </c>
      <c r="F216" s="234" t="s">
        <v>275</v>
      </c>
      <c r="G216" s="231"/>
      <c r="H216" s="235">
        <v>128.16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147</v>
      </c>
      <c r="AU216" s="241" t="s">
        <v>84</v>
      </c>
      <c r="AV216" s="13" t="s">
        <v>145</v>
      </c>
      <c r="AW216" s="13" t="s">
        <v>32</v>
      </c>
      <c r="AX216" s="13" t="s">
        <v>76</v>
      </c>
      <c r="AY216" s="241" t="s">
        <v>139</v>
      </c>
    </row>
    <row r="217" s="14" customFormat="1">
      <c r="A217" s="14"/>
      <c r="B217" s="257"/>
      <c r="C217" s="258"/>
      <c r="D217" s="232" t="s">
        <v>147</v>
      </c>
      <c r="E217" s="259" t="s">
        <v>1</v>
      </c>
      <c r="F217" s="260" t="s">
        <v>182</v>
      </c>
      <c r="G217" s="258"/>
      <c r="H217" s="261">
        <v>619.98000000000002</v>
      </c>
      <c r="I217" s="262"/>
      <c r="J217" s="258"/>
      <c r="K217" s="258"/>
      <c r="L217" s="263"/>
      <c r="M217" s="264"/>
      <c r="N217" s="265"/>
      <c r="O217" s="265"/>
      <c r="P217" s="265"/>
      <c r="Q217" s="265"/>
      <c r="R217" s="265"/>
      <c r="S217" s="265"/>
      <c r="T217" s="26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7" t="s">
        <v>147</v>
      </c>
      <c r="AU217" s="267" t="s">
        <v>84</v>
      </c>
      <c r="AV217" s="14" t="s">
        <v>144</v>
      </c>
      <c r="AW217" s="14" t="s">
        <v>32</v>
      </c>
      <c r="AX217" s="14" t="s">
        <v>84</v>
      </c>
      <c r="AY217" s="267" t="s">
        <v>139</v>
      </c>
    </row>
    <row r="218" s="2" customFormat="1" ht="16.5" customHeight="1">
      <c r="A218" s="37"/>
      <c r="B218" s="38"/>
      <c r="C218" s="216" t="s">
        <v>276</v>
      </c>
      <c r="D218" s="216" t="s">
        <v>140</v>
      </c>
      <c r="E218" s="217" t="s">
        <v>277</v>
      </c>
      <c r="F218" s="218" t="s">
        <v>278</v>
      </c>
      <c r="G218" s="219" t="s">
        <v>169</v>
      </c>
      <c r="H218" s="220">
        <v>8.6999999999999993</v>
      </c>
      <c r="I218" s="221"/>
      <c r="J218" s="222">
        <f>ROUND(I218*H218,2)</f>
        <v>0</v>
      </c>
      <c r="K218" s="223"/>
      <c r="L218" s="43"/>
      <c r="M218" s="224" t="s">
        <v>1</v>
      </c>
      <c r="N218" s="225" t="s">
        <v>42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162</v>
      </c>
      <c r="AT218" s="228" t="s">
        <v>140</v>
      </c>
      <c r="AU218" s="228" t="s">
        <v>84</v>
      </c>
      <c r="AY218" s="16" t="s">
        <v>139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145</v>
      </c>
      <c r="BK218" s="229">
        <f>ROUND(I218*H218,2)</f>
        <v>0</v>
      </c>
      <c r="BL218" s="16" t="s">
        <v>162</v>
      </c>
      <c r="BM218" s="228" t="s">
        <v>279</v>
      </c>
    </row>
    <row r="219" s="13" customFormat="1">
      <c r="A219" s="13"/>
      <c r="B219" s="230"/>
      <c r="C219" s="231"/>
      <c r="D219" s="232" t="s">
        <v>147</v>
      </c>
      <c r="E219" s="233" t="s">
        <v>1</v>
      </c>
      <c r="F219" s="234" t="s">
        <v>280</v>
      </c>
      <c r="G219" s="231"/>
      <c r="H219" s="235">
        <v>8.6999999999999993</v>
      </c>
      <c r="I219" s="236"/>
      <c r="J219" s="231"/>
      <c r="K219" s="231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147</v>
      </c>
      <c r="AU219" s="241" t="s">
        <v>84</v>
      </c>
      <c r="AV219" s="13" t="s">
        <v>145</v>
      </c>
      <c r="AW219" s="13" t="s">
        <v>32</v>
      </c>
      <c r="AX219" s="13" t="s">
        <v>84</v>
      </c>
      <c r="AY219" s="241" t="s">
        <v>139</v>
      </c>
    </row>
    <row r="220" s="2" customFormat="1" ht="21.75" customHeight="1">
      <c r="A220" s="37"/>
      <c r="B220" s="38"/>
      <c r="C220" s="216" t="s">
        <v>281</v>
      </c>
      <c r="D220" s="216" t="s">
        <v>140</v>
      </c>
      <c r="E220" s="217" t="s">
        <v>282</v>
      </c>
      <c r="F220" s="218" t="s">
        <v>283</v>
      </c>
      <c r="G220" s="219" t="s">
        <v>186</v>
      </c>
      <c r="H220" s="220">
        <v>30</v>
      </c>
      <c r="I220" s="221"/>
      <c r="J220" s="222">
        <f>ROUND(I220*H220,2)</f>
        <v>0</v>
      </c>
      <c r="K220" s="223"/>
      <c r="L220" s="43"/>
      <c r="M220" s="224" t="s">
        <v>1</v>
      </c>
      <c r="N220" s="225" t="s">
        <v>42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162</v>
      </c>
      <c r="AT220" s="228" t="s">
        <v>140</v>
      </c>
      <c r="AU220" s="228" t="s">
        <v>84</v>
      </c>
      <c r="AY220" s="16" t="s">
        <v>139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145</v>
      </c>
      <c r="BK220" s="229">
        <f>ROUND(I220*H220,2)</f>
        <v>0</v>
      </c>
      <c r="BL220" s="16" t="s">
        <v>162</v>
      </c>
      <c r="BM220" s="228" t="s">
        <v>284</v>
      </c>
    </row>
    <row r="221" s="13" customFormat="1">
      <c r="A221" s="13"/>
      <c r="B221" s="230"/>
      <c r="C221" s="231"/>
      <c r="D221" s="232" t="s">
        <v>147</v>
      </c>
      <c r="E221" s="233" t="s">
        <v>1</v>
      </c>
      <c r="F221" s="234" t="s">
        <v>285</v>
      </c>
      <c r="G221" s="231"/>
      <c r="H221" s="235">
        <v>30</v>
      </c>
      <c r="I221" s="236"/>
      <c r="J221" s="231"/>
      <c r="K221" s="231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147</v>
      </c>
      <c r="AU221" s="241" t="s">
        <v>84</v>
      </c>
      <c r="AV221" s="13" t="s">
        <v>145</v>
      </c>
      <c r="AW221" s="13" t="s">
        <v>32</v>
      </c>
      <c r="AX221" s="13" t="s">
        <v>84</v>
      </c>
      <c r="AY221" s="241" t="s">
        <v>139</v>
      </c>
    </row>
    <row r="222" s="2" customFormat="1" ht="16.5" customHeight="1">
      <c r="A222" s="37"/>
      <c r="B222" s="38"/>
      <c r="C222" s="242" t="s">
        <v>286</v>
      </c>
      <c r="D222" s="242" t="s">
        <v>154</v>
      </c>
      <c r="E222" s="243" t="s">
        <v>287</v>
      </c>
      <c r="F222" s="244" t="s">
        <v>288</v>
      </c>
      <c r="G222" s="245" t="s">
        <v>186</v>
      </c>
      <c r="H222" s="246">
        <v>30</v>
      </c>
      <c r="I222" s="247"/>
      <c r="J222" s="248">
        <f>ROUND(I222*H222,2)</f>
        <v>0</v>
      </c>
      <c r="K222" s="249"/>
      <c r="L222" s="250"/>
      <c r="M222" s="251" t="s">
        <v>1</v>
      </c>
      <c r="N222" s="252" t="s">
        <v>42</v>
      </c>
      <c r="O222" s="90"/>
      <c r="P222" s="226">
        <f>O222*H222</f>
        <v>0</v>
      </c>
      <c r="Q222" s="226">
        <v>0.0018</v>
      </c>
      <c r="R222" s="226">
        <f>Q222*H222</f>
        <v>0.053999999999999999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161</v>
      </c>
      <c r="AT222" s="228" t="s">
        <v>154</v>
      </c>
      <c r="AU222" s="228" t="s">
        <v>84</v>
      </c>
      <c r="AY222" s="16" t="s">
        <v>139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145</v>
      </c>
      <c r="BK222" s="229">
        <f>ROUND(I222*H222,2)</f>
        <v>0</v>
      </c>
      <c r="BL222" s="16" t="s">
        <v>162</v>
      </c>
      <c r="BM222" s="228" t="s">
        <v>289</v>
      </c>
    </row>
    <row r="223" s="2" customFormat="1">
      <c r="A223" s="37"/>
      <c r="B223" s="38"/>
      <c r="C223" s="39"/>
      <c r="D223" s="232" t="s">
        <v>171</v>
      </c>
      <c r="E223" s="39"/>
      <c r="F223" s="253" t="s">
        <v>290</v>
      </c>
      <c r="G223" s="39"/>
      <c r="H223" s="39"/>
      <c r="I223" s="254"/>
      <c r="J223" s="39"/>
      <c r="K223" s="39"/>
      <c r="L223" s="43"/>
      <c r="M223" s="255"/>
      <c r="N223" s="256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171</v>
      </c>
      <c r="AU223" s="16" t="s">
        <v>84</v>
      </c>
    </row>
    <row r="224" s="13" customFormat="1">
      <c r="A224" s="13"/>
      <c r="B224" s="230"/>
      <c r="C224" s="231"/>
      <c r="D224" s="232" t="s">
        <v>147</v>
      </c>
      <c r="E224" s="233" t="s">
        <v>1</v>
      </c>
      <c r="F224" s="234" t="s">
        <v>285</v>
      </c>
      <c r="G224" s="231"/>
      <c r="H224" s="235">
        <v>30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147</v>
      </c>
      <c r="AU224" s="241" t="s">
        <v>84</v>
      </c>
      <c r="AV224" s="13" t="s">
        <v>145</v>
      </c>
      <c r="AW224" s="13" t="s">
        <v>32</v>
      </c>
      <c r="AX224" s="13" t="s">
        <v>84</v>
      </c>
      <c r="AY224" s="241" t="s">
        <v>139</v>
      </c>
    </row>
    <row r="225" s="2" customFormat="1" ht="16.5" customHeight="1">
      <c r="A225" s="37"/>
      <c r="B225" s="38"/>
      <c r="C225" s="242" t="s">
        <v>7</v>
      </c>
      <c r="D225" s="242" t="s">
        <v>154</v>
      </c>
      <c r="E225" s="243" t="s">
        <v>291</v>
      </c>
      <c r="F225" s="244" t="s">
        <v>292</v>
      </c>
      <c r="G225" s="245" t="s">
        <v>293</v>
      </c>
      <c r="H225" s="246">
        <v>20</v>
      </c>
      <c r="I225" s="247"/>
      <c r="J225" s="248">
        <f>ROUND(I225*H225,2)</f>
        <v>0</v>
      </c>
      <c r="K225" s="249"/>
      <c r="L225" s="250"/>
      <c r="M225" s="251" t="s">
        <v>1</v>
      </c>
      <c r="N225" s="252" t="s">
        <v>42</v>
      </c>
      <c r="O225" s="90"/>
      <c r="P225" s="226">
        <f>O225*H225</f>
        <v>0</v>
      </c>
      <c r="Q225" s="226">
        <v>0.00020000000000000001</v>
      </c>
      <c r="R225" s="226">
        <f>Q225*H225</f>
        <v>0.0040000000000000001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161</v>
      </c>
      <c r="AT225" s="228" t="s">
        <v>154</v>
      </c>
      <c r="AU225" s="228" t="s">
        <v>84</v>
      </c>
      <c r="AY225" s="16" t="s">
        <v>139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145</v>
      </c>
      <c r="BK225" s="229">
        <f>ROUND(I225*H225,2)</f>
        <v>0</v>
      </c>
      <c r="BL225" s="16" t="s">
        <v>162</v>
      </c>
      <c r="BM225" s="228" t="s">
        <v>294</v>
      </c>
    </row>
    <row r="226" s="2" customFormat="1">
      <c r="A226" s="37"/>
      <c r="B226" s="38"/>
      <c r="C226" s="39"/>
      <c r="D226" s="232" t="s">
        <v>171</v>
      </c>
      <c r="E226" s="39"/>
      <c r="F226" s="253" t="s">
        <v>295</v>
      </c>
      <c r="G226" s="39"/>
      <c r="H226" s="39"/>
      <c r="I226" s="254"/>
      <c r="J226" s="39"/>
      <c r="K226" s="39"/>
      <c r="L226" s="43"/>
      <c r="M226" s="255"/>
      <c r="N226" s="256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171</v>
      </c>
      <c r="AU226" s="16" t="s">
        <v>84</v>
      </c>
    </row>
    <row r="227" s="12" customFormat="1" ht="25.92" customHeight="1">
      <c r="A227" s="12"/>
      <c r="B227" s="202"/>
      <c r="C227" s="203"/>
      <c r="D227" s="204" t="s">
        <v>75</v>
      </c>
      <c r="E227" s="205" t="s">
        <v>296</v>
      </c>
      <c r="F227" s="205" t="s">
        <v>297</v>
      </c>
      <c r="G227" s="203"/>
      <c r="H227" s="203"/>
      <c r="I227" s="206"/>
      <c r="J227" s="207">
        <f>BK227</f>
        <v>0</v>
      </c>
      <c r="K227" s="203"/>
      <c r="L227" s="208"/>
      <c r="M227" s="209"/>
      <c r="N227" s="210"/>
      <c r="O227" s="210"/>
      <c r="P227" s="211">
        <f>SUM(P228:P231)</f>
        <v>0</v>
      </c>
      <c r="Q227" s="210"/>
      <c r="R227" s="211">
        <f>SUM(R228:R231)</f>
        <v>0.056999999999999995</v>
      </c>
      <c r="S227" s="210"/>
      <c r="T227" s="212">
        <f>SUM(T228:T231)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84</v>
      </c>
      <c r="AT227" s="214" t="s">
        <v>75</v>
      </c>
      <c r="AU227" s="214" t="s">
        <v>76</v>
      </c>
      <c r="AY227" s="213" t="s">
        <v>139</v>
      </c>
      <c r="BK227" s="215">
        <f>SUM(BK228:BK231)</f>
        <v>0</v>
      </c>
    </row>
    <row r="228" s="2" customFormat="1" ht="24.15" customHeight="1">
      <c r="A228" s="37"/>
      <c r="B228" s="38"/>
      <c r="C228" s="242" t="s">
        <v>298</v>
      </c>
      <c r="D228" s="242" t="s">
        <v>154</v>
      </c>
      <c r="E228" s="243" t="s">
        <v>299</v>
      </c>
      <c r="F228" s="244" t="s">
        <v>300</v>
      </c>
      <c r="G228" s="245" t="s">
        <v>151</v>
      </c>
      <c r="H228" s="246">
        <v>1</v>
      </c>
      <c r="I228" s="247"/>
      <c r="J228" s="248">
        <f>ROUND(I228*H228,2)</f>
        <v>0</v>
      </c>
      <c r="K228" s="249"/>
      <c r="L228" s="250"/>
      <c r="M228" s="251" t="s">
        <v>1</v>
      </c>
      <c r="N228" s="252" t="s">
        <v>42</v>
      </c>
      <c r="O228" s="90"/>
      <c r="P228" s="226">
        <f>O228*H228</f>
        <v>0</v>
      </c>
      <c r="Q228" s="226">
        <v>0.017999999999999999</v>
      </c>
      <c r="R228" s="226">
        <f>Q228*H228</f>
        <v>0.017999999999999999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157</v>
      </c>
      <c r="AT228" s="228" t="s">
        <v>154</v>
      </c>
      <c r="AU228" s="228" t="s">
        <v>84</v>
      </c>
      <c r="AY228" s="16" t="s">
        <v>139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145</v>
      </c>
      <c r="BK228" s="229">
        <f>ROUND(I228*H228,2)</f>
        <v>0</v>
      </c>
      <c r="BL228" s="16" t="s">
        <v>144</v>
      </c>
      <c r="BM228" s="228" t="s">
        <v>301</v>
      </c>
    </row>
    <row r="229" s="2" customFormat="1" ht="24.15" customHeight="1">
      <c r="A229" s="37"/>
      <c r="B229" s="38"/>
      <c r="C229" s="242" t="s">
        <v>302</v>
      </c>
      <c r="D229" s="242" t="s">
        <v>154</v>
      </c>
      <c r="E229" s="243" t="s">
        <v>303</v>
      </c>
      <c r="F229" s="244" t="s">
        <v>304</v>
      </c>
      <c r="G229" s="245" t="s">
        <v>151</v>
      </c>
      <c r="H229" s="246">
        <v>1</v>
      </c>
      <c r="I229" s="247"/>
      <c r="J229" s="248">
        <f>ROUND(I229*H229,2)</f>
        <v>0</v>
      </c>
      <c r="K229" s="249"/>
      <c r="L229" s="250"/>
      <c r="M229" s="251" t="s">
        <v>1</v>
      </c>
      <c r="N229" s="252" t="s">
        <v>42</v>
      </c>
      <c r="O229" s="90"/>
      <c r="P229" s="226">
        <f>O229*H229</f>
        <v>0</v>
      </c>
      <c r="Q229" s="226">
        <v>0.017999999999999999</v>
      </c>
      <c r="R229" s="226">
        <f>Q229*H229</f>
        <v>0.017999999999999999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157</v>
      </c>
      <c r="AT229" s="228" t="s">
        <v>154</v>
      </c>
      <c r="AU229" s="228" t="s">
        <v>84</v>
      </c>
      <c r="AY229" s="16" t="s">
        <v>139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145</v>
      </c>
      <c r="BK229" s="229">
        <f>ROUND(I229*H229,2)</f>
        <v>0</v>
      </c>
      <c r="BL229" s="16" t="s">
        <v>144</v>
      </c>
      <c r="BM229" s="228" t="s">
        <v>305</v>
      </c>
    </row>
    <row r="230" s="2" customFormat="1" ht="33" customHeight="1">
      <c r="A230" s="37"/>
      <c r="B230" s="38"/>
      <c r="C230" s="242" t="s">
        <v>306</v>
      </c>
      <c r="D230" s="242" t="s">
        <v>154</v>
      </c>
      <c r="E230" s="243" t="s">
        <v>307</v>
      </c>
      <c r="F230" s="244" t="s">
        <v>308</v>
      </c>
      <c r="G230" s="245" t="s">
        <v>151</v>
      </c>
      <c r="H230" s="246">
        <v>1</v>
      </c>
      <c r="I230" s="247"/>
      <c r="J230" s="248">
        <f>ROUND(I230*H230,2)</f>
        <v>0</v>
      </c>
      <c r="K230" s="249"/>
      <c r="L230" s="250"/>
      <c r="M230" s="251" t="s">
        <v>1</v>
      </c>
      <c r="N230" s="252" t="s">
        <v>42</v>
      </c>
      <c r="O230" s="90"/>
      <c r="P230" s="226">
        <f>O230*H230</f>
        <v>0</v>
      </c>
      <c r="Q230" s="226">
        <v>0.021000000000000001</v>
      </c>
      <c r="R230" s="226">
        <f>Q230*H230</f>
        <v>0.021000000000000001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157</v>
      </c>
      <c r="AT230" s="228" t="s">
        <v>154</v>
      </c>
      <c r="AU230" s="228" t="s">
        <v>84</v>
      </c>
      <c r="AY230" s="16" t="s">
        <v>139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145</v>
      </c>
      <c r="BK230" s="229">
        <f>ROUND(I230*H230,2)</f>
        <v>0</v>
      </c>
      <c r="BL230" s="16" t="s">
        <v>144</v>
      </c>
      <c r="BM230" s="228" t="s">
        <v>309</v>
      </c>
    </row>
    <row r="231" s="2" customFormat="1" ht="21.75" customHeight="1">
      <c r="A231" s="37"/>
      <c r="B231" s="38"/>
      <c r="C231" s="216" t="s">
        <v>310</v>
      </c>
      <c r="D231" s="216" t="s">
        <v>140</v>
      </c>
      <c r="E231" s="217" t="s">
        <v>311</v>
      </c>
      <c r="F231" s="218" t="s">
        <v>312</v>
      </c>
      <c r="G231" s="219" t="s">
        <v>151</v>
      </c>
      <c r="H231" s="220">
        <v>3</v>
      </c>
      <c r="I231" s="221"/>
      <c r="J231" s="222">
        <f>ROUND(I231*H231,2)</f>
        <v>0</v>
      </c>
      <c r="K231" s="223"/>
      <c r="L231" s="43"/>
      <c r="M231" s="224" t="s">
        <v>1</v>
      </c>
      <c r="N231" s="225" t="s">
        <v>42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144</v>
      </c>
      <c r="AT231" s="228" t="s">
        <v>140</v>
      </c>
      <c r="AU231" s="228" t="s">
        <v>84</v>
      </c>
      <c r="AY231" s="16" t="s">
        <v>139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145</v>
      </c>
      <c r="BK231" s="229">
        <f>ROUND(I231*H231,2)</f>
        <v>0</v>
      </c>
      <c r="BL231" s="16" t="s">
        <v>144</v>
      </c>
      <c r="BM231" s="228" t="s">
        <v>313</v>
      </c>
    </row>
    <row r="232" s="12" customFormat="1" ht="25.92" customHeight="1">
      <c r="A232" s="12"/>
      <c r="B232" s="202"/>
      <c r="C232" s="203"/>
      <c r="D232" s="204" t="s">
        <v>75</v>
      </c>
      <c r="E232" s="205" t="s">
        <v>314</v>
      </c>
      <c r="F232" s="205" t="s">
        <v>315</v>
      </c>
      <c r="G232" s="203"/>
      <c r="H232" s="203"/>
      <c r="I232" s="206"/>
      <c r="J232" s="207">
        <f>BK232</f>
        <v>0</v>
      </c>
      <c r="K232" s="203"/>
      <c r="L232" s="208"/>
      <c r="M232" s="209"/>
      <c r="N232" s="210"/>
      <c r="O232" s="210"/>
      <c r="P232" s="211">
        <f>SUM(P233:P236)</f>
        <v>0</v>
      </c>
      <c r="Q232" s="210"/>
      <c r="R232" s="211">
        <f>SUM(R233:R236)</f>
        <v>0</v>
      </c>
      <c r="S232" s="210"/>
      <c r="T232" s="212">
        <f>SUM(T233:T236)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84</v>
      </c>
      <c r="AT232" s="214" t="s">
        <v>75</v>
      </c>
      <c r="AU232" s="214" t="s">
        <v>76</v>
      </c>
      <c r="AY232" s="213" t="s">
        <v>139</v>
      </c>
      <c r="BK232" s="215">
        <f>SUM(BK233:BK236)</f>
        <v>0</v>
      </c>
    </row>
    <row r="233" s="2" customFormat="1" ht="16.5" customHeight="1">
      <c r="A233" s="37"/>
      <c r="B233" s="38"/>
      <c r="C233" s="216" t="s">
        <v>316</v>
      </c>
      <c r="D233" s="216" t="s">
        <v>140</v>
      </c>
      <c r="E233" s="217" t="s">
        <v>317</v>
      </c>
      <c r="F233" s="218" t="s">
        <v>318</v>
      </c>
      <c r="G233" s="219" t="s">
        <v>169</v>
      </c>
      <c r="H233" s="220">
        <v>360.75</v>
      </c>
      <c r="I233" s="221"/>
      <c r="J233" s="222">
        <f>ROUND(I233*H233,2)</f>
        <v>0</v>
      </c>
      <c r="K233" s="223"/>
      <c r="L233" s="43"/>
      <c r="M233" s="224" t="s">
        <v>1</v>
      </c>
      <c r="N233" s="225" t="s">
        <v>42</v>
      </c>
      <c r="O233" s="90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162</v>
      </c>
      <c r="AT233" s="228" t="s">
        <v>140</v>
      </c>
      <c r="AU233" s="228" t="s">
        <v>84</v>
      </c>
      <c r="AY233" s="16" t="s">
        <v>139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145</v>
      </c>
      <c r="BK233" s="229">
        <f>ROUND(I233*H233,2)</f>
        <v>0</v>
      </c>
      <c r="BL233" s="16" t="s">
        <v>162</v>
      </c>
      <c r="BM233" s="228" t="s">
        <v>319</v>
      </c>
    </row>
    <row r="234" s="13" customFormat="1">
      <c r="A234" s="13"/>
      <c r="B234" s="230"/>
      <c r="C234" s="231"/>
      <c r="D234" s="232" t="s">
        <v>147</v>
      </c>
      <c r="E234" s="233" t="s">
        <v>1</v>
      </c>
      <c r="F234" s="234" t="s">
        <v>320</v>
      </c>
      <c r="G234" s="231"/>
      <c r="H234" s="235">
        <v>360.75</v>
      </c>
      <c r="I234" s="236"/>
      <c r="J234" s="231"/>
      <c r="K234" s="231"/>
      <c r="L234" s="237"/>
      <c r="M234" s="238"/>
      <c r="N234" s="239"/>
      <c r="O234" s="239"/>
      <c r="P234" s="239"/>
      <c r="Q234" s="239"/>
      <c r="R234" s="239"/>
      <c r="S234" s="239"/>
      <c r="T234" s="24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1" t="s">
        <v>147</v>
      </c>
      <c r="AU234" s="241" t="s">
        <v>84</v>
      </c>
      <c r="AV234" s="13" t="s">
        <v>145</v>
      </c>
      <c r="AW234" s="13" t="s">
        <v>32</v>
      </c>
      <c r="AX234" s="13" t="s">
        <v>84</v>
      </c>
      <c r="AY234" s="241" t="s">
        <v>139</v>
      </c>
    </row>
    <row r="235" s="2" customFormat="1" ht="16.5" customHeight="1">
      <c r="A235" s="37"/>
      <c r="B235" s="38"/>
      <c r="C235" s="216" t="s">
        <v>321</v>
      </c>
      <c r="D235" s="216" t="s">
        <v>140</v>
      </c>
      <c r="E235" s="217" t="s">
        <v>322</v>
      </c>
      <c r="F235" s="218" t="s">
        <v>323</v>
      </c>
      <c r="G235" s="219" t="s">
        <v>169</v>
      </c>
      <c r="H235" s="220">
        <v>124</v>
      </c>
      <c r="I235" s="221"/>
      <c r="J235" s="222">
        <f>ROUND(I235*H235,2)</f>
        <v>0</v>
      </c>
      <c r="K235" s="223"/>
      <c r="L235" s="43"/>
      <c r="M235" s="224" t="s">
        <v>1</v>
      </c>
      <c r="N235" s="225" t="s">
        <v>42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162</v>
      </c>
      <c r="AT235" s="228" t="s">
        <v>140</v>
      </c>
      <c r="AU235" s="228" t="s">
        <v>84</v>
      </c>
      <c r="AY235" s="16" t="s">
        <v>139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145</v>
      </c>
      <c r="BK235" s="229">
        <f>ROUND(I235*H235,2)</f>
        <v>0</v>
      </c>
      <c r="BL235" s="16" t="s">
        <v>162</v>
      </c>
      <c r="BM235" s="228" t="s">
        <v>324</v>
      </c>
    </row>
    <row r="236" s="13" customFormat="1">
      <c r="A236" s="13"/>
      <c r="B236" s="230"/>
      <c r="C236" s="231"/>
      <c r="D236" s="232" t="s">
        <v>147</v>
      </c>
      <c r="E236" s="233" t="s">
        <v>1</v>
      </c>
      <c r="F236" s="234" t="s">
        <v>325</v>
      </c>
      <c r="G236" s="231"/>
      <c r="H236" s="235">
        <v>124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147</v>
      </c>
      <c r="AU236" s="241" t="s">
        <v>84</v>
      </c>
      <c r="AV236" s="13" t="s">
        <v>145</v>
      </c>
      <c r="AW236" s="13" t="s">
        <v>32</v>
      </c>
      <c r="AX236" s="13" t="s">
        <v>84</v>
      </c>
      <c r="AY236" s="241" t="s">
        <v>139</v>
      </c>
    </row>
    <row r="237" s="12" customFormat="1" ht="25.92" customHeight="1">
      <c r="A237" s="12"/>
      <c r="B237" s="202"/>
      <c r="C237" s="203"/>
      <c r="D237" s="204" t="s">
        <v>75</v>
      </c>
      <c r="E237" s="205" t="s">
        <v>326</v>
      </c>
      <c r="F237" s="205" t="s">
        <v>327</v>
      </c>
      <c r="G237" s="203"/>
      <c r="H237" s="203"/>
      <c r="I237" s="206"/>
      <c r="J237" s="207">
        <f>BK237</f>
        <v>0</v>
      </c>
      <c r="K237" s="203"/>
      <c r="L237" s="208"/>
      <c r="M237" s="209"/>
      <c r="N237" s="210"/>
      <c r="O237" s="210"/>
      <c r="P237" s="211">
        <f>SUM(P238:P244)</f>
        <v>0</v>
      </c>
      <c r="Q237" s="210"/>
      <c r="R237" s="211">
        <f>SUM(R238:R244)</f>
        <v>0</v>
      </c>
      <c r="S237" s="210"/>
      <c r="T237" s="212">
        <f>SUM(T238:T244)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84</v>
      </c>
      <c r="AT237" s="214" t="s">
        <v>75</v>
      </c>
      <c r="AU237" s="214" t="s">
        <v>76</v>
      </c>
      <c r="AY237" s="213" t="s">
        <v>139</v>
      </c>
      <c r="BK237" s="215">
        <f>SUM(BK238:BK244)</f>
        <v>0</v>
      </c>
    </row>
    <row r="238" s="2" customFormat="1" ht="16.5" customHeight="1">
      <c r="A238" s="37"/>
      <c r="B238" s="38"/>
      <c r="C238" s="216" t="s">
        <v>328</v>
      </c>
      <c r="D238" s="216" t="s">
        <v>140</v>
      </c>
      <c r="E238" s="217" t="s">
        <v>329</v>
      </c>
      <c r="F238" s="218" t="s">
        <v>330</v>
      </c>
      <c r="G238" s="219" t="s">
        <v>169</v>
      </c>
      <c r="H238" s="220">
        <v>1165.4000000000001</v>
      </c>
      <c r="I238" s="221"/>
      <c r="J238" s="222">
        <f>ROUND(I238*H238,2)</f>
        <v>0</v>
      </c>
      <c r="K238" s="223"/>
      <c r="L238" s="43"/>
      <c r="M238" s="224" t="s">
        <v>1</v>
      </c>
      <c r="N238" s="225" t="s">
        <v>42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144</v>
      </c>
      <c r="AT238" s="228" t="s">
        <v>140</v>
      </c>
      <c r="AU238" s="228" t="s">
        <v>84</v>
      </c>
      <c r="AY238" s="16" t="s">
        <v>139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145</v>
      </c>
      <c r="BK238" s="229">
        <f>ROUND(I238*H238,2)</f>
        <v>0</v>
      </c>
      <c r="BL238" s="16" t="s">
        <v>144</v>
      </c>
      <c r="BM238" s="228" t="s">
        <v>331</v>
      </c>
    </row>
    <row r="239" s="2" customFormat="1">
      <c r="A239" s="37"/>
      <c r="B239" s="38"/>
      <c r="C239" s="39"/>
      <c r="D239" s="232" t="s">
        <v>171</v>
      </c>
      <c r="E239" s="39"/>
      <c r="F239" s="253" t="s">
        <v>332</v>
      </c>
      <c r="G239" s="39"/>
      <c r="H239" s="39"/>
      <c r="I239" s="254"/>
      <c r="J239" s="39"/>
      <c r="K239" s="39"/>
      <c r="L239" s="43"/>
      <c r="M239" s="255"/>
      <c r="N239" s="256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171</v>
      </c>
      <c r="AU239" s="16" t="s">
        <v>84</v>
      </c>
    </row>
    <row r="240" s="13" customFormat="1">
      <c r="A240" s="13"/>
      <c r="B240" s="230"/>
      <c r="C240" s="231"/>
      <c r="D240" s="232" t="s">
        <v>147</v>
      </c>
      <c r="E240" s="233" t="s">
        <v>1</v>
      </c>
      <c r="F240" s="234" t="s">
        <v>333</v>
      </c>
      <c r="G240" s="231"/>
      <c r="H240" s="235">
        <v>1165.4000000000001</v>
      </c>
      <c r="I240" s="236"/>
      <c r="J240" s="231"/>
      <c r="K240" s="231"/>
      <c r="L240" s="237"/>
      <c r="M240" s="238"/>
      <c r="N240" s="239"/>
      <c r="O240" s="239"/>
      <c r="P240" s="239"/>
      <c r="Q240" s="239"/>
      <c r="R240" s="239"/>
      <c r="S240" s="239"/>
      <c r="T240" s="24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1" t="s">
        <v>147</v>
      </c>
      <c r="AU240" s="241" t="s">
        <v>84</v>
      </c>
      <c r="AV240" s="13" t="s">
        <v>145</v>
      </c>
      <c r="AW240" s="13" t="s">
        <v>32</v>
      </c>
      <c r="AX240" s="13" t="s">
        <v>84</v>
      </c>
      <c r="AY240" s="241" t="s">
        <v>139</v>
      </c>
    </row>
    <row r="241" s="2" customFormat="1" ht="16.5" customHeight="1">
      <c r="A241" s="37"/>
      <c r="B241" s="38"/>
      <c r="C241" s="216" t="s">
        <v>334</v>
      </c>
      <c r="D241" s="216" t="s">
        <v>140</v>
      </c>
      <c r="E241" s="217" t="s">
        <v>335</v>
      </c>
      <c r="F241" s="218" t="s">
        <v>336</v>
      </c>
      <c r="G241" s="219" t="s">
        <v>169</v>
      </c>
      <c r="H241" s="220">
        <v>733.69000000000005</v>
      </c>
      <c r="I241" s="221"/>
      <c r="J241" s="222">
        <f>ROUND(I241*H241,2)</f>
        <v>0</v>
      </c>
      <c r="K241" s="223"/>
      <c r="L241" s="43"/>
      <c r="M241" s="224" t="s">
        <v>1</v>
      </c>
      <c r="N241" s="225" t="s">
        <v>42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144</v>
      </c>
      <c r="AT241" s="228" t="s">
        <v>140</v>
      </c>
      <c r="AU241" s="228" t="s">
        <v>84</v>
      </c>
      <c r="AY241" s="16" t="s">
        <v>139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145</v>
      </c>
      <c r="BK241" s="229">
        <f>ROUND(I241*H241,2)</f>
        <v>0</v>
      </c>
      <c r="BL241" s="16" t="s">
        <v>144</v>
      </c>
      <c r="BM241" s="228" t="s">
        <v>337</v>
      </c>
    </row>
    <row r="242" s="13" customFormat="1">
      <c r="A242" s="13"/>
      <c r="B242" s="230"/>
      <c r="C242" s="231"/>
      <c r="D242" s="232" t="s">
        <v>147</v>
      </c>
      <c r="E242" s="233" t="s">
        <v>1</v>
      </c>
      <c r="F242" s="234" t="s">
        <v>338</v>
      </c>
      <c r="G242" s="231"/>
      <c r="H242" s="235">
        <v>416.68000000000001</v>
      </c>
      <c r="I242" s="236"/>
      <c r="J242" s="231"/>
      <c r="K242" s="231"/>
      <c r="L242" s="237"/>
      <c r="M242" s="238"/>
      <c r="N242" s="239"/>
      <c r="O242" s="239"/>
      <c r="P242" s="239"/>
      <c r="Q242" s="239"/>
      <c r="R242" s="239"/>
      <c r="S242" s="239"/>
      <c r="T242" s="240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1" t="s">
        <v>147</v>
      </c>
      <c r="AU242" s="241" t="s">
        <v>84</v>
      </c>
      <c r="AV242" s="13" t="s">
        <v>145</v>
      </c>
      <c r="AW242" s="13" t="s">
        <v>32</v>
      </c>
      <c r="AX242" s="13" t="s">
        <v>76</v>
      </c>
      <c r="AY242" s="241" t="s">
        <v>139</v>
      </c>
    </row>
    <row r="243" s="13" customFormat="1">
      <c r="A243" s="13"/>
      <c r="B243" s="230"/>
      <c r="C243" s="231"/>
      <c r="D243" s="232" t="s">
        <v>147</v>
      </c>
      <c r="E243" s="233" t="s">
        <v>1</v>
      </c>
      <c r="F243" s="234" t="s">
        <v>339</v>
      </c>
      <c r="G243" s="231"/>
      <c r="H243" s="235">
        <v>317.00999999999999</v>
      </c>
      <c r="I243" s="236"/>
      <c r="J243" s="231"/>
      <c r="K243" s="231"/>
      <c r="L243" s="237"/>
      <c r="M243" s="238"/>
      <c r="N243" s="239"/>
      <c r="O243" s="239"/>
      <c r="P243" s="239"/>
      <c r="Q243" s="239"/>
      <c r="R243" s="239"/>
      <c r="S243" s="239"/>
      <c r="T243" s="24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1" t="s">
        <v>147</v>
      </c>
      <c r="AU243" s="241" t="s">
        <v>84</v>
      </c>
      <c r="AV243" s="13" t="s">
        <v>145</v>
      </c>
      <c r="AW243" s="13" t="s">
        <v>32</v>
      </c>
      <c r="AX243" s="13" t="s">
        <v>76</v>
      </c>
      <c r="AY243" s="241" t="s">
        <v>139</v>
      </c>
    </row>
    <row r="244" s="14" customFormat="1">
      <c r="A244" s="14"/>
      <c r="B244" s="257"/>
      <c r="C244" s="258"/>
      <c r="D244" s="232" t="s">
        <v>147</v>
      </c>
      <c r="E244" s="259" t="s">
        <v>1</v>
      </c>
      <c r="F244" s="260" t="s">
        <v>182</v>
      </c>
      <c r="G244" s="258"/>
      <c r="H244" s="261">
        <v>733.69000000000005</v>
      </c>
      <c r="I244" s="262"/>
      <c r="J244" s="258"/>
      <c r="K244" s="258"/>
      <c r="L244" s="263"/>
      <c r="M244" s="264"/>
      <c r="N244" s="265"/>
      <c r="O244" s="265"/>
      <c r="P244" s="265"/>
      <c r="Q244" s="265"/>
      <c r="R244" s="265"/>
      <c r="S244" s="265"/>
      <c r="T244" s="26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7" t="s">
        <v>147</v>
      </c>
      <c r="AU244" s="267" t="s">
        <v>84</v>
      </c>
      <c r="AV244" s="14" t="s">
        <v>144</v>
      </c>
      <c r="AW244" s="14" t="s">
        <v>32</v>
      </c>
      <c r="AX244" s="14" t="s">
        <v>84</v>
      </c>
      <c r="AY244" s="267" t="s">
        <v>139</v>
      </c>
    </row>
    <row r="245" s="12" customFormat="1" ht="25.92" customHeight="1">
      <c r="A245" s="12"/>
      <c r="B245" s="202"/>
      <c r="C245" s="203"/>
      <c r="D245" s="204" t="s">
        <v>75</v>
      </c>
      <c r="E245" s="205" t="s">
        <v>340</v>
      </c>
      <c r="F245" s="205" t="s">
        <v>341</v>
      </c>
      <c r="G245" s="203"/>
      <c r="H245" s="203"/>
      <c r="I245" s="206"/>
      <c r="J245" s="207">
        <f>BK245</f>
        <v>0</v>
      </c>
      <c r="K245" s="203"/>
      <c r="L245" s="208"/>
      <c r="M245" s="209"/>
      <c r="N245" s="210"/>
      <c r="O245" s="210"/>
      <c r="P245" s="211">
        <f>P246</f>
        <v>0</v>
      </c>
      <c r="Q245" s="210"/>
      <c r="R245" s="211">
        <f>R246</f>
        <v>0</v>
      </c>
      <c r="S245" s="210"/>
      <c r="T245" s="212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84</v>
      </c>
      <c r="AT245" s="214" t="s">
        <v>75</v>
      </c>
      <c r="AU245" s="214" t="s">
        <v>76</v>
      </c>
      <c r="AY245" s="213" t="s">
        <v>139</v>
      </c>
      <c r="BK245" s="215">
        <f>BK246</f>
        <v>0</v>
      </c>
    </row>
    <row r="246" s="2" customFormat="1" ht="21.75" customHeight="1">
      <c r="A246" s="37"/>
      <c r="B246" s="38"/>
      <c r="C246" s="216" t="s">
        <v>342</v>
      </c>
      <c r="D246" s="216" t="s">
        <v>140</v>
      </c>
      <c r="E246" s="217" t="s">
        <v>343</v>
      </c>
      <c r="F246" s="218" t="s">
        <v>344</v>
      </c>
      <c r="G246" s="219" t="s">
        <v>208</v>
      </c>
      <c r="H246" s="220">
        <v>24.010000000000002</v>
      </c>
      <c r="I246" s="221"/>
      <c r="J246" s="222">
        <f>ROUND(I246*H246,2)</f>
        <v>0</v>
      </c>
      <c r="K246" s="223"/>
      <c r="L246" s="43"/>
      <c r="M246" s="224" t="s">
        <v>1</v>
      </c>
      <c r="N246" s="225" t="s">
        <v>42</v>
      </c>
      <c r="O246" s="90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8" t="s">
        <v>144</v>
      </c>
      <c r="AT246" s="228" t="s">
        <v>140</v>
      </c>
      <c r="AU246" s="228" t="s">
        <v>84</v>
      </c>
      <c r="AY246" s="16" t="s">
        <v>139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6" t="s">
        <v>145</v>
      </c>
      <c r="BK246" s="229">
        <f>ROUND(I246*H246,2)</f>
        <v>0</v>
      </c>
      <c r="BL246" s="16" t="s">
        <v>144</v>
      </c>
      <c r="BM246" s="228" t="s">
        <v>345</v>
      </c>
    </row>
    <row r="247" s="12" customFormat="1" ht="25.92" customHeight="1">
      <c r="A247" s="12"/>
      <c r="B247" s="202"/>
      <c r="C247" s="203"/>
      <c r="D247" s="204" t="s">
        <v>75</v>
      </c>
      <c r="E247" s="205" t="s">
        <v>346</v>
      </c>
      <c r="F247" s="205" t="s">
        <v>347</v>
      </c>
      <c r="G247" s="203"/>
      <c r="H247" s="203"/>
      <c r="I247" s="206"/>
      <c r="J247" s="207">
        <f>BK247</f>
        <v>0</v>
      </c>
      <c r="K247" s="203"/>
      <c r="L247" s="208"/>
      <c r="M247" s="209"/>
      <c r="N247" s="210"/>
      <c r="O247" s="210"/>
      <c r="P247" s="211">
        <f>P248+P256+P274+P330</f>
        <v>0</v>
      </c>
      <c r="Q247" s="210"/>
      <c r="R247" s="211">
        <f>R248+R256+R274+R330</f>
        <v>23.350561759999998</v>
      </c>
      <c r="S247" s="210"/>
      <c r="T247" s="212">
        <f>T248+T256+T274+T330</f>
        <v>7.0294639999999999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84</v>
      </c>
      <c r="AT247" s="214" t="s">
        <v>75</v>
      </c>
      <c r="AU247" s="214" t="s">
        <v>76</v>
      </c>
      <c r="AY247" s="213" t="s">
        <v>139</v>
      </c>
      <c r="BK247" s="215">
        <f>BK248+BK256+BK274+BK330</f>
        <v>0</v>
      </c>
    </row>
    <row r="248" s="12" customFormat="1" ht="22.8" customHeight="1">
      <c r="A248" s="12"/>
      <c r="B248" s="202"/>
      <c r="C248" s="203"/>
      <c r="D248" s="204" t="s">
        <v>75</v>
      </c>
      <c r="E248" s="268" t="s">
        <v>153</v>
      </c>
      <c r="F248" s="268" t="s">
        <v>348</v>
      </c>
      <c r="G248" s="203"/>
      <c r="H248" s="203"/>
      <c r="I248" s="206"/>
      <c r="J248" s="269">
        <f>BK248</f>
        <v>0</v>
      </c>
      <c r="K248" s="203"/>
      <c r="L248" s="208"/>
      <c r="M248" s="209"/>
      <c r="N248" s="210"/>
      <c r="O248" s="210"/>
      <c r="P248" s="211">
        <f>SUM(P249:P255)</f>
        <v>0</v>
      </c>
      <c r="Q248" s="210"/>
      <c r="R248" s="211">
        <f>SUM(R249:R255)</f>
        <v>10.097693099999999</v>
      </c>
      <c r="S248" s="210"/>
      <c r="T248" s="212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84</v>
      </c>
      <c r="AT248" s="214" t="s">
        <v>75</v>
      </c>
      <c r="AU248" s="214" t="s">
        <v>84</v>
      </c>
      <c r="AY248" s="213" t="s">
        <v>139</v>
      </c>
      <c r="BK248" s="215">
        <f>SUM(BK249:BK255)</f>
        <v>0</v>
      </c>
    </row>
    <row r="249" s="2" customFormat="1" ht="33" customHeight="1">
      <c r="A249" s="37"/>
      <c r="B249" s="38"/>
      <c r="C249" s="216" t="s">
        <v>137</v>
      </c>
      <c r="D249" s="216" t="s">
        <v>140</v>
      </c>
      <c r="E249" s="217" t="s">
        <v>349</v>
      </c>
      <c r="F249" s="218" t="s">
        <v>350</v>
      </c>
      <c r="G249" s="219" t="s">
        <v>169</v>
      </c>
      <c r="H249" s="220">
        <v>78.209999999999994</v>
      </c>
      <c r="I249" s="221"/>
      <c r="J249" s="222">
        <f>ROUND(I249*H249,2)</f>
        <v>0</v>
      </c>
      <c r="K249" s="223"/>
      <c r="L249" s="43"/>
      <c r="M249" s="224" t="s">
        <v>1</v>
      </c>
      <c r="N249" s="225" t="s">
        <v>42</v>
      </c>
      <c r="O249" s="90"/>
      <c r="P249" s="226">
        <f>O249*H249</f>
        <v>0</v>
      </c>
      <c r="Q249" s="226">
        <v>0.12911</v>
      </c>
      <c r="R249" s="226">
        <f>Q249*H249</f>
        <v>10.097693099999999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144</v>
      </c>
      <c r="AT249" s="228" t="s">
        <v>140</v>
      </c>
      <c r="AU249" s="228" t="s">
        <v>145</v>
      </c>
      <c r="AY249" s="16" t="s">
        <v>139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145</v>
      </c>
      <c r="BK249" s="229">
        <f>ROUND(I249*H249,2)</f>
        <v>0</v>
      </c>
      <c r="BL249" s="16" t="s">
        <v>144</v>
      </c>
      <c r="BM249" s="228" t="s">
        <v>351</v>
      </c>
    </row>
    <row r="250" s="13" customFormat="1">
      <c r="A250" s="13"/>
      <c r="B250" s="230"/>
      <c r="C250" s="231"/>
      <c r="D250" s="232" t="s">
        <v>147</v>
      </c>
      <c r="E250" s="233" t="s">
        <v>1</v>
      </c>
      <c r="F250" s="234" t="s">
        <v>352</v>
      </c>
      <c r="G250" s="231"/>
      <c r="H250" s="235">
        <v>78.209999999999994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147</v>
      </c>
      <c r="AU250" s="241" t="s">
        <v>145</v>
      </c>
      <c r="AV250" s="13" t="s">
        <v>145</v>
      </c>
      <c r="AW250" s="13" t="s">
        <v>32</v>
      </c>
      <c r="AX250" s="13" t="s">
        <v>84</v>
      </c>
      <c r="AY250" s="241" t="s">
        <v>139</v>
      </c>
    </row>
    <row r="251" s="2" customFormat="1" ht="21.75" customHeight="1">
      <c r="A251" s="37"/>
      <c r="B251" s="38"/>
      <c r="C251" s="216" t="s">
        <v>161</v>
      </c>
      <c r="D251" s="216" t="s">
        <v>140</v>
      </c>
      <c r="E251" s="217" t="s">
        <v>353</v>
      </c>
      <c r="F251" s="218" t="s">
        <v>354</v>
      </c>
      <c r="G251" s="219" t="s">
        <v>186</v>
      </c>
      <c r="H251" s="220">
        <v>18</v>
      </c>
      <c r="I251" s="221"/>
      <c r="J251" s="222">
        <f>ROUND(I251*H251,2)</f>
        <v>0</v>
      </c>
      <c r="K251" s="223"/>
      <c r="L251" s="43"/>
      <c r="M251" s="224" t="s">
        <v>1</v>
      </c>
      <c r="N251" s="225" t="s">
        <v>42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144</v>
      </c>
      <c r="AT251" s="228" t="s">
        <v>140</v>
      </c>
      <c r="AU251" s="228" t="s">
        <v>145</v>
      </c>
      <c r="AY251" s="16" t="s">
        <v>139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145</v>
      </c>
      <c r="BK251" s="229">
        <f>ROUND(I251*H251,2)</f>
        <v>0</v>
      </c>
      <c r="BL251" s="16" t="s">
        <v>144</v>
      </c>
      <c r="BM251" s="228" t="s">
        <v>355</v>
      </c>
    </row>
    <row r="252" s="2" customFormat="1">
      <c r="A252" s="37"/>
      <c r="B252" s="38"/>
      <c r="C252" s="39"/>
      <c r="D252" s="232" t="s">
        <v>171</v>
      </c>
      <c r="E252" s="39"/>
      <c r="F252" s="253" t="s">
        <v>356</v>
      </c>
      <c r="G252" s="39"/>
      <c r="H252" s="39"/>
      <c r="I252" s="254"/>
      <c r="J252" s="39"/>
      <c r="K252" s="39"/>
      <c r="L252" s="43"/>
      <c r="M252" s="255"/>
      <c r="N252" s="256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171</v>
      </c>
      <c r="AU252" s="16" t="s">
        <v>145</v>
      </c>
    </row>
    <row r="253" s="2" customFormat="1" ht="21.75" customHeight="1">
      <c r="A253" s="37"/>
      <c r="B253" s="38"/>
      <c r="C253" s="216" t="s">
        <v>357</v>
      </c>
      <c r="D253" s="216" t="s">
        <v>140</v>
      </c>
      <c r="E253" s="217" t="s">
        <v>358</v>
      </c>
      <c r="F253" s="218" t="s">
        <v>359</v>
      </c>
      <c r="G253" s="219" t="s">
        <v>186</v>
      </c>
      <c r="H253" s="220">
        <v>23.609999999999999</v>
      </c>
      <c r="I253" s="221"/>
      <c r="J253" s="222">
        <f>ROUND(I253*H253,2)</f>
        <v>0</v>
      </c>
      <c r="K253" s="223"/>
      <c r="L253" s="43"/>
      <c r="M253" s="224" t="s">
        <v>1</v>
      </c>
      <c r="N253" s="225" t="s">
        <v>42</v>
      </c>
      <c r="O253" s="90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144</v>
      </c>
      <c r="AT253" s="228" t="s">
        <v>140</v>
      </c>
      <c r="AU253" s="228" t="s">
        <v>145</v>
      </c>
      <c r="AY253" s="16" t="s">
        <v>139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145</v>
      </c>
      <c r="BK253" s="229">
        <f>ROUND(I253*H253,2)</f>
        <v>0</v>
      </c>
      <c r="BL253" s="16" t="s">
        <v>144</v>
      </c>
      <c r="BM253" s="228" t="s">
        <v>360</v>
      </c>
    </row>
    <row r="254" s="2" customFormat="1">
      <c r="A254" s="37"/>
      <c r="B254" s="38"/>
      <c r="C254" s="39"/>
      <c r="D254" s="232" t="s">
        <v>171</v>
      </c>
      <c r="E254" s="39"/>
      <c r="F254" s="253" t="s">
        <v>361</v>
      </c>
      <c r="G254" s="39"/>
      <c r="H254" s="39"/>
      <c r="I254" s="254"/>
      <c r="J254" s="39"/>
      <c r="K254" s="39"/>
      <c r="L254" s="43"/>
      <c r="M254" s="255"/>
      <c r="N254" s="256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171</v>
      </c>
      <c r="AU254" s="16" t="s">
        <v>145</v>
      </c>
    </row>
    <row r="255" s="13" customFormat="1">
      <c r="A255" s="13"/>
      <c r="B255" s="230"/>
      <c r="C255" s="231"/>
      <c r="D255" s="232" t="s">
        <v>147</v>
      </c>
      <c r="E255" s="233" t="s">
        <v>1</v>
      </c>
      <c r="F255" s="234" t="s">
        <v>362</v>
      </c>
      <c r="G255" s="231"/>
      <c r="H255" s="235">
        <v>23.609999999999999</v>
      </c>
      <c r="I255" s="236"/>
      <c r="J255" s="231"/>
      <c r="K255" s="231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147</v>
      </c>
      <c r="AU255" s="241" t="s">
        <v>145</v>
      </c>
      <c r="AV255" s="13" t="s">
        <v>145</v>
      </c>
      <c r="AW255" s="13" t="s">
        <v>32</v>
      </c>
      <c r="AX255" s="13" t="s">
        <v>84</v>
      </c>
      <c r="AY255" s="241" t="s">
        <v>139</v>
      </c>
    </row>
    <row r="256" s="12" customFormat="1" ht="22.8" customHeight="1">
      <c r="A256" s="12"/>
      <c r="B256" s="202"/>
      <c r="C256" s="203"/>
      <c r="D256" s="204" t="s">
        <v>75</v>
      </c>
      <c r="E256" s="268" t="s">
        <v>183</v>
      </c>
      <c r="F256" s="268" t="s">
        <v>363</v>
      </c>
      <c r="G256" s="203"/>
      <c r="H256" s="203"/>
      <c r="I256" s="206"/>
      <c r="J256" s="269">
        <f>BK256</f>
        <v>0</v>
      </c>
      <c r="K256" s="203"/>
      <c r="L256" s="208"/>
      <c r="M256" s="209"/>
      <c r="N256" s="210"/>
      <c r="O256" s="210"/>
      <c r="P256" s="211">
        <f>SUM(P257:P273)</f>
        <v>0</v>
      </c>
      <c r="Q256" s="210"/>
      <c r="R256" s="211">
        <f>SUM(R257:R273)</f>
        <v>13.24927316</v>
      </c>
      <c r="S256" s="210"/>
      <c r="T256" s="212">
        <f>SUM(T257:T273)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84</v>
      </c>
      <c r="AT256" s="214" t="s">
        <v>75</v>
      </c>
      <c r="AU256" s="214" t="s">
        <v>84</v>
      </c>
      <c r="AY256" s="213" t="s">
        <v>139</v>
      </c>
      <c r="BK256" s="215">
        <f>SUM(BK257:BK273)</f>
        <v>0</v>
      </c>
    </row>
    <row r="257" s="2" customFormat="1" ht="24.15" customHeight="1">
      <c r="A257" s="37"/>
      <c r="B257" s="38"/>
      <c r="C257" s="216" t="s">
        <v>364</v>
      </c>
      <c r="D257" s="216" t="s">
        <v>140</v>
      </c>
      <c r="E257" s="217" t="s">
        <v>365</v>
      </c>
      <c r="F257" s="218" t="s">
        <v>366</v>
      </c>
      <c r="G257" s="219" t="s">
        <v>143</v>
      </c>
      <c r="H257" s="220">
        <v>3.0880000000000001</v>
      </c>
      <c r="I257" s="221"/>
      <c r="J257" s="222">
        <f>ROUND(I257*H257,2)</f>
        <v>0</v>
      </c>
      <c r="K257" s="223"/>
      <c r="L257" s="43"/>
      <c r="M257" s="224" t="s">
        <v>1</v>
      </c>
      <c r="N257" s="225" t="s">
        <v>42</v>
      </c>
      <c r="O257" s="90"/>
      <c r="P257" s="226">
        <f>O257*H257</f>
        <v>0</v>
      </c>
      <c r="Q257" s="226">
        <v>2.3010199999999998</v>
      </c>
      <c r="R257" s="226">
        <f>Q257*H257</f>
        <v>7.1055497599999997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144</v>
      </c>
      <c r="AT257" s="228" t="s">
        <v>140</v>
      </c>
      <c r="AU257" s="228" t="s">
        <v>145</v>
      </c>
      <c r="AY257" s="16" t="s">
        <v>139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145</v>
      </c>
      <c r="BK257" s="229">
        <f>ROUND(I257*H257,2)</f>
        <v>0</v>
      </c>
      <c r="BL257" s="16" t="s">
        <v>144</v>
      </c>
      <c r="BM257" s="228" t="s">
        <v>367</v>
      </c>
    </row>
    <row r="258" s="13" customFormat="1">
      <c r="A258" s="13"/>
      <c r="B258" s="230"/>
      <c r="C258" s="231"/>
      <c r="D258" s="232" t="s">
        <v>147</v>
      </c>
      <c r="E258" s="233" t="s">
        <v>1</v>
      </c>
      <c r="F258" s="234" t="s">
        <v>368</v>
      </c>
      <c r="G258" s="231"/>
      <c r="H258" s="235">
        <v>0.503</v>
      </c>
      <c r="I258" s="236"/>
      <c r="J258" s="231"/>
      <c r="K258" s="231"/>
      <c r="L258" s="237"/>
      <c r="M258" s="238"/>
      <c r="N258" s="239"/>
      <c r="O258" s="239"/>
      <c r="P258" s="239"/>
      <c r="Q258" s="239"/>
      <c r="R258" s="239"/>
      <c r="S258" s="239"/>
      <c r="T258" s="24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1" t="s">
        <v>147</v>
      </c>
      <c r="AU258" s="241" t="s">
        <v>145</v>
      </c>
      <c r="AV258" s="13" t="s">
        <v>145</v>
      </c>
      <c r="AW258" s="13" t="s">
        <v>32</v>
      </c>
      <c r="AX258" s="13" t="s">
        <v>76</v>
      </c>
      <c r="AY258" s="241" t="s">
        <v>139</v>
      </c>
    </row>
    <row r="259" s="13" customFormat="1">
      <c r="A259" s="13"/>
      <c r="B259" s="230"/>
      <c r="C259" s="231"/>
      <c r="D259" s="232" t="s">
        <v>147</v>
      </c>
      <c r="E259" s="233" t="s">
        <v>1</v>
      </c>
      <c r="F259" s="234" t="s">
        <v>369</v>
      </c>
      <c r="G259" s="231"/>
      <c r="H259" s="235">
        <v>0.57199999999999995</v>
      </c>
      <c r="I259" s="236"/>
      <c r="J259" s="231"/>
      <c r="K259" s="231"/>
      <c r="L259" s="237"/>
      <c r="M259" s="238"/>
      <c r="N259" s="239"/>
      <c r="O259" s="239"/>
      <c r="P259" s="239"/>
      <c r="Q259" s="239"/>
      <c r="R259" s="239"/>
      <c r="S259" s="239"/>
      <c r="T259" s="240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1" t="s">
        <v>147</v>
      </c>
      <c r="AU259" s="241" t="s">
        <v>145</v>
      </c>
      <c r="AV259" s="13" t="s">
        <v>145</v>
      </c>
      <c r="AW259" s="13" t="s">
        <v>32</v>
      </c>
      <c r="AX259" s="13" t="s">
        <v>76</v>
      </c>
      <c r="AY259" s="241" t="s">
        <v>139</v>
      </c>
    </row>
    <row r="260" s="13" customFormat="1">
      <c r="A260" s="13"/>
      <c r="B260" s="230"/>
      <c r="C260" s="231"/>
      <c r="D260" s="232" t="s">
        <v>147</v>
      </c>
      <c r="E260" s="233" t="s">
        <v>1</v>
      </c>
      <c r="F260" s="234" t="s">
        <v>370</v>
      </c>
      <c r="G260" s="231"/>
      <c r="H260" s="235">
        <v>0.19500000000000001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147</v>
      </c>
      <c r="AU260" s="241" t="s">
        <v>145</v>
      </c>
      <c r="AV260" s="13" t="s">
        <v>145</v>
      </c>
      <c r="AW260" s="13" t="s">
        <v>32</v>
      </c>
      <c r="AX260" s="13" t="s">
        <v>76</v>
      </c>
      <c r="AY260" s="241" t="s">
        <v>139</v>
      </c>
    </row>
    <row r="261" s="13" customFormat="1">
      <c r="A261" s="13"/>
      <c r="B261" s="230"/>
      <c r="C261" s="231"/>
      <c r="D261" s="232" t="s">
        <v>147</v>
      </c>
      <c r="E261" s="233" t="s">
        <v>1</v>
      </c>
      <c r="F261" s="234" t="s">
        <v>371</v>
      </c>
      <c r="G261" s="231"/>
      <c r="H261" s="235">
        <v>0.048000000000000001</v>
      </c>
      <c r="I261" s="236"/>
      <c r="J261" s="231"/>
      <c r="K261" s="231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147</v>
      </c>
      <c r="AU261" s="241" t="s">
        <v>145</v>
      </c>
      <c r="AV261" s="13" t="s">
        <v>145</v>
      </c>
      <c r="AW261" s="13" t="s">
        <v>32</v>
      </c>
      <c r="AX261" s="13" t="s">
        <v>76</v>
      </c>
      <c r="AY261" s="241" t="s">
        <v>139</v>
      </c>
    </row>
    <row r="262" s="13" customFormat="1">
      <c r="A262" s="13"/>
      <c r="B262" s="230"/>
      <c r="C262" s="231"/>
      <c r="D262" s="232" t="s">
        <v>147</v>
      </c>
      <c r="E262" s="233" t="s">
        <v>1</v>
      </c>
      <c r="F262" s="234" t="s">
        <v>372</v>
      </c>
      <c r="G262" s="231"/>
      <c r="H262" s="235">
        <v>1.77</v>
      </c>
      <c r="I262" s="236"/>
      <c r="J262" s="231"/>
      <c r="K262" s="231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147</v>
      </c>
      <c r="AU262" s="241" t="s">
        <v>145</v>
      </c>
      <c r="AV262" s="13" t="s">
        <v>145</v>
      </c>
      <c r="AW262" s="13" t="s">
        <v>32</v>
      </c>
      <c r="AX262" s="13" t="s">
        <v>76</v>
      </c>
      <c r="AY262" s="241" t="s">
        <v>139</v>
      </c>
    </row>
    <row r="263" s="14" customFormat="1">
      <c r="A263" s="14"/>
      <c r="B263" s="257"/>
      <c r="C263" s="258"/>
      <c r="D263" s="232" t="s">
        <v>147</v>
      </c>
      <c r="E263" s="259" t="s">
        <v>1</v>
      </c>
      <c r="F263" s="260" t="s">
        <v>182</v>
      </c>
      <c r="G263" s="258"/>
      <c r="H263" s="261">
        <v>3.0880000000000001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7" t="s">
        <v>147</v>
      </c>
      <c r="AU263" s="267" t="s">
        <v>145</v>
      </c>
      <c r="AV263" s="14" t="s">
        <v>144</v>
      </c>
      <c r="AW263" s="14" t="s">
        <v>32</v>
      </c>
      <c r="AX263" s="14" t="s">
        <v>84</v>
      </c>
      <c r="AY263" s="267" t="s">
        <v>139</v>
      </c>
    </row>
    <row r="264" s="2" customFormat="1" ht="24.15" customHeight="1">
      <c r="A264" s="37"/>
      <c r="B264" s="38"/>
      <c r="C264" s="216" t="s">
        <v>373</v>
      </c>
      <c r="D264" s="216" t="s">
        <v>140</v>
      </c>
      <c r="E264" s="217" t="s">
        <v>374</v>
      </c>
      <c r="F264" s="218" t="s">
        <v>375</v>
      </c>
      <c r="G264" s="219" t="s">
        <v>169</v>
      </c>
      <c r="H264" s="220">
        <v>2.6699999999999999</v>
      </c>
      <c r="I264" s="221"/>
      <c r="J264" s="222">
        <f>ROUND(I264*H264,2)</f>
        <v>0</v>
      </c>
      <c r="K264" s="223"/>
      <c r="L264" s="43"/>
      <c r="M264" s="224" t="s">
        <v>1</v>
      </c>
      <c r="N264" s="225" t="s">
        <v>42</v>
      </c>
      <c r="O264" s="90"/>
      <c r="P264" s="226">
        <f>O264*H264</f>
        <v>0</v>
      </c>
      <c r="Q264" s="226">
        <v>2.3010199999999998</v>
      </c>
      <c r="R264" s="226">
        <f>Q264*H264</f>
        <v>6.1437233999999998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144</v>
      </c>
      <c r="AT264" s="228" t="s">
        <v>140</v>
      </c>
      <c r="AU264" s="228" t="s">
        <v>145</v>
      </c>
      <c r="AY264" s="16" t="s">
        <v>139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145</v>
      </c>
      <c r="BK264" s="229">
        <f>ROUND(I264*H264,2)</f>
        <v>0</v>
      </c>
      <c r="BL264" s="16" t="s">
        <v>144</v>
      </c>
      <c r="BM264" s="228" t="s">
        <v>376</v>
      </c>
    </row>
    <row r="265" s="2" customFormat="1">
      <c r="A265" s="37"/>
      <c r="B265" s="38"/>
      <c r="C265" s="39"/>
      <c r="D265" s="232" t="s">
        <v>171</v>
      </c>
      <c r="E265" s="39"/>
      <c r="F265" s="253" t="s">
        <v>377</v>
      </c>
      <c r="G265" s="39"/>
      <c r="H265" s="39"/>
      <c r="I265" s="254"/>
      <c r="J265" s="39"/>
      <c r="K265" s="39"/>
      <c r="L265" s="43"/>
      <c r="M265" s="255"/>
      <c r="N265" s="256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171</v>
      </c>
      <c r="AU265" s="16" t="s">
        <v>145</v>
      </c>
    </row>
    <row r="266" s="13" customFormat="1">
      <c r="A266" s="13"/>
      <c r="B266" s="230"/>
      <c r="C266" s="231"/>
      <c r="D266" s="232" t="s">
        <v>147</v>
      </c>
      <c r="E266" s="233" t="s">
        <v>1</v>
      </c>
      <c r="F266" s="234" t="s">
        <v>378</v>
      </c>
      <c r="G266" s="231"/>
      <c r="H266" s="235">
        <v>1.8360000000000001</v>
      </c>
      <c r="I266" s="236"/>
      <c r="J266" s="231"/>
      <c r="K266" s="231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147</v>
      </c>
      <c r="AU266" s="241" t="s">
        <v>145</v>
      </c>
      <c r="AV266" s="13" t="s">
        <v>145</v>
      </c>
      <c r="AW266" s="13" t="s">
        <v>32</v>
      </c>
      <c r="AX266" s="13" t="s">
        <v>76</v>
      </c>
      <c r="AY266" s="241" t="s">
        <v>139</v>
      </c>
    </row>
    <row r="267" s="13" customFormat="1">
      <c r="A267" s="13"/>
      <c r="B267" s="230"/>
      <c r="C267" s="231"/>
      <c r="D267" s="232" t="s">
        <v>147</v>
      </c>
      <c r="E267" s="233" t="s">
        <v>1</v>
      </c>
      <c r="F267" s="234" t="s">
        <v>379</v>
      </c>
      <c r="G267" s="231"/>
      <c r="H267" s="235">
        <v>0.23999999999999999</v>
      </c>
      <c r="I267" s="236"/>
      <c r="J267" s="231"/>
      <c r="K267" s="231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147</v>
      </c>
      <c r="AU267" s="241" t="s">
        <v>145</v>
      </c>
      <c r="AV267" s="13" t="s">
        <v>145</v>
      </c>
      <c r="AW267" s="13" t="s">
        <v>32</v>
      </c>
      <c r="AX267" s="13" t="s">
        <v>76</v>
      </c>
      <c r="AY267" s="241" t="s">
        <v>139</v>
      </c>
    </row>
    <row r="268" s="13" customFormat="1">
      <c r="A268" s="13"/>
      <c r="B268" s="230"/>
      <c r="C268" s="231"/>
      <c r="D268" s="232" t="s">
        <v>147</v>
      </c>
      <c r="E268" s="233" t="s">
        <v>1</v>
      </c>
      <c r="F268" s="234" t="s">
        <v>380</v>
      </c>
      <c r="G268" s="231"/>
      <c r="H268" s="235">
        <v>0.59399999999999997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147</v>
      </c>
      <c r="AU268" s="241" t="s">
        <v>145</v>
      </c>
      <c r="AV268" s="13" t="s">
        <v>145</v>
      </c>
      <c r="AW268" s="13" t="s">
        <v>32</v>
      </c>
      <c r="AX268" s="13" t="s">
        <v>76</v>
      </c>
      <c r="AY268" s="241" t="s">
        <v>139</v>
      </c>
    </row>
    <row r="269" s="14" customFormat="1">
      <c r="A269" s="14"/>
      <c r="B269" s="257"/>
      <c r="C269" s="258"/>
      <c r="D269" s="232" t="s">
        <v>147</v>
      </c>
      <c r="E269" s="259" t="s">
        <v>1</v>
      </c>
      <c r="F269" s="260" t="s">
        <v>182</v>
      </c>
      <c r="G269" s="258"/>
      <c r="H269" s="261">
        <v>2.6699999999999999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7" t="s">
        <v>147</v>
      </c>
      <c r="AU269" s="267" t="s">
        <v>145</v>
      </c>
      <c r="AV269" s="14" t="s">
        <v>144</v>
      </c>
      <c r="AW269" s="14" t="s">
        <v>32</v>
      </c>
      <c r="AX269" s="14" t="s">
        <v>84</v>
      </c>
      <c r="AY269" s="267" t="s">
        <v>139</v>
      </c>
    </row>
    <row r="270" s="2" customFormat="1" ht="21.75" customHeight="1">
      <c r="A270" s="37"/>
      <c r="B270" s="38"/>
      <c r="C270" s="216" t="s">
        <v>381</v>
      </c>
      <c r="D270" s="216" t="s">
        <v>140</v>
      </c>
      <c r="E270" s="217" t="s">
        <v>382</v>
      </c>
      <c r="F270" s="218" t="s">
        <v>383</v>
      </c>
      <c r="G270" s="219" t="s">
        <v>143</v>
      </c>
      <c r="H270" s="220">
        <v>1.3180000000000001</v>
      </c>
      <c r="I270" s="221"/>
      <c r="J270" s="222">
        <f>ROUND(I270*H270,2)</f>
        <v>0</v>
      </c>
      <c r="K270" s="223"/>
      <c r="L270" s="43"/>
      <c r="M270" s="224" t="s">
        <v>1</v>
      </c>
      <c r="N270" s="225" t="s">
        <v>42</v>
      </c>
      <c r="O270" s="90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162</v>
      </c>
      <c r="AT270" s="228" t="s">
        <v>140</v>
      </c>
      <c r="AU270" s="228" t="s">
        <v>145</v>
      </c>
      <c r="AY270" s="16" t="s">
        <v>139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145</v>
      </c>
      <c r="BK270" s="229">
        <f>ROUND(I270*H270,2)</f>
        <v>0</v>
      </c>
      <c r="BL270" s="16" t="s">
        <v>162</v>
      </c>
      <c r="BM270" s="228" t="s">
        <v>384</v>
      </c>
    </row>
    <row r="271" s="2" customFormat="1" ht="16.5" customHeight="1">
      <c r="A271" s="37"/>
      <c r="B271" s="38"/>
      <c r="C271" s="216" t="s">
        <v>385</v>
      </c>
      <c r="D271" s="216" t="s">
        <v>140</v>
      </c>
      <c r="E271" s="217" t="s">
        <v>386</v>
      </c>
      <c r="F271" s="218" t="s">
        <v>387</v>
      </c>
      <c r="G271" s="219" t="s">
        <v>169</v>
      </c>
      <c r="H271" s="220">
        <v>8.6999999999999993</v>
      </c>
      <c r="I271" s="221"/>
      <c r="J271" s="222">
        <f>ROUND(I271*H271,2)</f>
        <v>0</v>
      </c>
      <c r="K271" s="223"/>
      <c r="L271" s="43"/>
      <c r="M271" s="224" t="s">
        <v>1</v>
      </c>
      <c r="N271" s="225" t="s">
        <v>42</v>
      </c>
      <c r="O271" s="90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162</v>
      </c>
      <c r="AT271" s="228" t="s">
        <v>140</v>
      </c>
      <c r="AU271" s="228" t="s">
        <v>145</v>
      </c>
      <c r="AY271" s="16" t="s">
        <v>139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145</v>
      </c>
      <c r="BK271" s="229">
        <f>ROUND(I271*H271,2)</f>
        <v>0</v>
      </c>
      <c r="BL271" s="16" t="s">
        <v>162</v>
      </c>
      <c r="BM271" s="228" t="s">
        <v>388</v>
      </c>
    </row>
    <row r="272" s="2" customFormat="1">
      <c r="A272" s="37"/>
      <c r="B272" s="38"/>
      <c r="C272" s="39"/>
      <c r="D272" s="232" t="s">
        <v>171</v>
      </c>
      <c r="E272" s="39"/>
      <c r="F272" s="253" t="s">
        <v>389</v>
      </c>
      <c r="G272" s="39"/>
      <c r="H272" s="39"/>
      <c r="I272" s="254"/>
      <c r="J272" s="39"/>
      <c r="K272" s="39"/>
      <c r="L272" s="43"/>
      <c r="M272" s="255"/>
      <c r="N272" s="256"/>
      <c r="O272" s="90"/>
      <c r="P272" s="90"/>
      <c r="Q272" s="90"/>
      <c r="R272" s="90"/>
      <c r="S272" s="90"/>
      <c r="T272" s="91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171</v>
      </c>
      <c r="AU272" s="16" t="s">
        <v>145</v>
      </c>
    </row>
    <row r="273" s="13" customFormat="1">
      <c r="A273" s="13"/>
      <c r="B273" s="230"/>
      <c r="C273" s="231"/>
      <c r="D273" s="232" t="s">
        <v>147</v>
      </c>
      <c r="E273" s="233" t="s">
        <v>1</v>
      </c>
      <c r="F273" s="234" t="s">
        <v>390</v>
      </c>
      <c r="G273" s="231"/>
      <c r="H273" s="235">
        <v>8.6999999999999993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147</v>
      </c>
      <c r="AU273" s="241" t="s">
        <v>145</v>
      </c>
      <c r="AV273" s="13" t="s">
        <v>145</v>
      </c>
      <c r="AW273" s="13" t="s">
        <v>32</v>
      </c>
      <c r="AX273" s="13" t="s">
        <v>84</v>
      </c>
      <c r="AY273" s="241" t="s">
        <v>139</v>
      </c>
    </row>
    <row r="274" s="12" customFormat="1" ht="22.8" customHeight="1">
      <c r="A274" s="12"/>
      <c r="B274" s="202"/>
      <c r="C274" s="203"/>
      <c r="D274" s="204" t="s">
        <v>75</v>
      </c>
      <c r="E274" s="268" t="s">
        <v>198</v>
      </c>
      <c r="F274" s="268" t="s">
        <v>391</v>
      </c>
      <c r="G274" s="203"/>
      <c r="H274" s="203"/>
      <c r="I274" s="206"/>
      <c r="J274" s="269">
        <f>BK274</f>
        <v>0</v>
      </c>
      <c r="K274" s="203"/>
      <c r="L274" s="208"/>
      <c r="M274" s="209"/>
      <c r="N274" s="210"/>
      <c r="O274" s="210"/>
      <c r="P274" s="211">
        <f>SUM(P275:P329)</f>
        <v>0</v>
      </c>
      <c r="Q274" s="210"/>
      <c r="R274" s="211">
        <f>SUM(R275:R329)</f>
        <v>0.0035955000000000006</v>
      </c>
      <c r="S274" s="210"/>
      <c r="T274" s="212">
        <f>SUM(T275:T329)</f>
        <v>7.0294639999999999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84</v>
      </c>
      <c r="AT274" s="214" t="s">
        <v>75</v>
      </c>
      <c r="AU274" s="214" t="s">
        <v>84</v>
      </c>
      <c r="AY274" s="213" t="s">
        <v>139</v>
      </c>
      <c r="BK274" s="215">
        <f>SUM(BK275:BK329)</f>
        <v>0</v>
      </c>
    </row>
    <row r="275" s="2" customFormat="1" ht="37.8" customHeight="1">
      <c r="A275" s="37"/>
      <c r="B275" s="38"/>
      <c r="C275" s="216" t="s">
        <v>392</v>
      </c>
      <c r="D275" s="216" t="s">
        <v>140</v>
      </c>
      <c r="E275" s="217" t="s">
        <v>393</v>
      </c>
      <c r="F275" s="218" t="s">
        <v>394</v>
      </c>
      <c r="G275" s="219" t="s">
        <v>143</v>
      </c>
      <c r="H275" s="220">
        <v>0.58499999999999996</v>
      </c>
      <c r="I275" s="221"/>
      <c r="J275" s="222">
        <f>ROUND(I275*H275,2)</f>
        <v>0</v>
      </c>
      <c r="K275" s="223"/>
      <c r="L275" s="43"/>
      <c r="M275" s="224" t="s">
        <v>1</v>
      </c>
      <c r="N275" s="225" t="s">
        <v>42</v>
      </c>
      <c r="O275" s="90"/>
      <c r="P275" s="226">
        <f>O275*H275</f>
        <v>0</v>
      </c>
      <c r="Q275" s="226">
        <v>0</v>
      </c>
      <c r="R275" s="226">
        <f>Q275*H275</f>
        <v>0</v>
      </c>
      <c r="S275" s="226">
        <v>2.2000000000000002</v>
      </c>
      <c r="T275" s="227">
        <f>S275*H275</f>
        <v>1.2869999999999999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144</v>
      </c>
      <c r="AT275" s="228" t="s">
        <v>140</v>
      </c>
      <c r="AU275" s="228" t="s">
        <v>145</v>
      </c>
      <c r="AY275" s="16" t="s">
        <v>139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145</v>
      </c>
      <c r="BK275" s="229">
        <f>ROUND(I275*H275,2)</f>
        <v>0</v>
      </c>
      <c r="BL275" s="16" t="s">
        <v>144</v>
      </c>
      <c r="BM275" s="228" t="s">
        <v>395</v>
      </c>
    </row>
    <row r="276" s="13" customFormat="1">
      <c r="A276" s="13"/>
      <c r="B276" s="230"/>
      <c r="C276" s="231"/>
      <c r="D276" s="232" t="s">
        <v>147</v>
      </c>
      <c r="E276" s="233" t="s">
        <v>1</v>
      </c>
      <c r="F276" s="234" t="s">
        <v>396</v>
      </c>
      <c r="G276" s="231"/>
      <c r="H276" s="235">
        <v>0.19500000000000001</v>
      </c>
      <c r="I276" s="236"/>
      <c r="J276" s="231"/>
      <c r="K276" s="231"/>
      <c r="L276" s="237"/>
      <c r="M276" s="238"/>
      <c r="N276" s="239"/>
      <c r="O276" s="239"/>
      <c r="P276" s="239"/>
      <c r="Q276" s="239"/>
      <c r="R276" s="239"/>
      <c r="S276" s="239"/>
      <c r="T276" s="24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1" t="s">
        <v>147</v>
      </c>
      <c r="AU276" s="241" t="s">
        <v>145</v>
      </c>
      <c r="AV276" s="13" t="s">
        <v>145</v>
      </c>
      <c r="AW276" s="13" t="s">
        <v>32</v>
      </c>
      <c r="AX276" s="13" t="s">
        <v>76</v>
      </c>
      <c r="AY276" s="241" t="s">
        <v>139</v>
      </c>
    </row>
    <row r="277" s="13" customFormat="1">
      <c r="A277" s="13"/>
      <c r="B277" s="230"/>
      <c r="C277" s="231"/>
      <c r="D277" s="232" t="s">
        <v>147</v>
      </c>
      <c r="E277" s="233" t="s">
        <v>1</v>
      </c>
      <c r="F277" s="234" t="s">
        <v>397</v>
      </c>
      <c r="G277" s="231"/>
      <c r="H277" s="235">
        <v>0.19500000000000001</v>
      </c>
      <c r="I277" s="236"/>
      <c r="J277" s="231"/>
      <c r="K277" s="231"/>
      <c r="L277" s="237"/>
      <c r="M277" s="238"/>
      <c r="N277" s="239"/>
      <c r="O277" s="239"/>
      <c r="P277" s="239"/>
      <c r="Q277" s="239"/>
      <c r="R277" s="239"/>
      <c r="S277" s="239"/>
      <c r="T277" s="24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1" t="s">
        <v>147</v>
      </c>
      <c r="AU277" s="241" t="s">
        <v>145</v>
      </c>
      <c r="AV277" s="13" t="s">
        <v>145</v>
      </c>
      <c r="AW277" s="13" t="s">
        <v>32</v>
      </c>
      <c r="AX277" s="13" t="s">
        <v>76</v>
      </c>
      <c r="AY277" s="241" t="s">
        <v>139</v>
      </c>
    </row>
    <row r="278" s="13" customFormat="1">
      <c r="A278" s="13"/>
      <c r="B278" s="230"/>
      <c r="C278" s="231"/>
      <c r="D278" s="232" t="s">
        <v>147</v>
      </c>
      <c r="E278" s="233" t="s">
        <v>1</v>
      </c>
      <c r="F278" s="234" t="s">
        <v>398</v>
      </c>
      <c r="G278" s="231"/>
      <c r="H278" s="235">
        <v>0.19500000000000001</v>
      </c>
      <c r="I278" s="236"/>
      <c r="J278" s="231"/>
      <c r="K278" s="231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147</v>
      </c>
      <c r="AU278" s="241" t="s">
        <v>145</v>
      </c>
      <c r="AV278" s="13" t="s">
        <v>145</v>
      </c>
      <c r="AW278" s="13" t="s">
        <v>32</v>
      </c>
      <c r="AX278" s="13" t="s">
        <v>76</v>
      </c>
      <c r="AY278" s="241" t="s">
        <v>139</v>
      </c>
    </row>
    <row r="279" s="14" customFormat="1">
      <c r="A279" s="14"/>
      <c r="B279" s="257"/>
      <c r="C279" s="258"/>
      <c r="D279" s="232" t="s">
        <v>147</v>
      </c>
      <c r="E279" s="259" t="s">
        <v>1</v>
      </c>
      <c r="F279" s="260" t="s">
        <v>182</v>
      </c>
      <c r="G279" s="258"/>
      <c r="H279" s="261">
        <v>0.58499999999999996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7" t="s">
        <v>147</v>
      </c>
      <c r="AU279" s="267" t="s">
        <v>145</v>
      </c>
      <c r="AV279" s="14" t="s">
        <v>144</v>
      </c>
      <c r="AW279" s="14" t="s">
        <v>32</v>
      </c>
      <c r="AX279" s="14" t="s">
        <v>84</v>
      </c>
      <c r="AY279" s="267" t="s">
        <v>139</v>
      </c>
    </row>
    <row r="280" s="2" customFormat="1" ht="33" customHeight="1">
      <c r="A280" s="37"/>
      <c r="B280" s="38"/>
      <c r="C280" s="216" t="s">
        <v>399</v>
      </c>
      <c r="D280" s="216" t="s">
        <v>140</v>
      </c>
      <c r="E280" s="217" t="s">
        <v>400</v>
      </c>
      <c r="F280" s="218" t="s">
        <v>401</v>
      </c>
      <c r="G280" s="219" t="s">
        <v>143</v>
      </c>
      <c r="H280" s="220">
        <v>1.3180000000000001</v>
      </c>
      <c r="I280" s="221"/>
      <c r="J280" s="222">
        <f>ROUND(I280*H280,2)</f>
        <v>0</v>
      </c>
      <c r="K280" s="223"/>
      <c r="L280" s="43"/>
      <c r="M280" s="224" t="s">
        <v>1</v>
      </c>
      <c r="N280" s="225" t="s">
        <v>42</v>
      </c>
      <c r="O280" s="90"/>
      <c r="P280" s="226">
        <f>O280*H280</f>
        <v>0</v>
      </c>
      <c r="Q280" s="226">
        <v>0</v>
      </c>
      <c r="R280" s="226">
        <f>Q280*H280</f>
        <v>0</v>
      </c>
      <c r="S280" s="226">
        <v>2.2000000000000002</v>
      </c>
      <c r="T280" s="227">
        <f>S280*H280</f>
        <v>2.8996000000000004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144</v>
      </c>
      <c r="AT280" s="228" t="s">
        <v>140</v>
      </c>
      <c r="AU280" s="228" t="s">
        <v>145</v>
      </c>
      <c r="AY280" s="16" t="s">
        <v>139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145</v>
      </c>
      <c r="BK280" s="229">
        <f>ROUND(I280*H280,2)</f>
        <v>0</v>
      </c>
      <c r="BL280" s="16" t="s">
        <v>144</v>
      </c>
      <c r="BM280" s="228" t="s">
        <v>402</v>
      </c>
    </row>
    <row r="281" s="13" customFormat="1">
      <c r="A281" s="13"/>
      <c r="B281" s="230"/>
      <c r="C281" s="231"/>
      <c r="D281" s="232" t="s">
        <v>147</v>
      </c>
      <c r="E281" s="233" t="s">
        <v>1</v>
      </c>
      <c r="F281" s="234" t="s">
        <v>368</v>
      </c>
      <c r="G281" s="231"/>
      <c r="H281" s="235">
        <v>0.503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147</v>
      </c>
      <c r="AU281" s="241" t="s">
        <v>145</v>
      </c>
      <c r="AV281" s="13" t="s">
        <v>145</v>
      </c>
      <c r="AW281" s="13" t="s">
        <v>32</v>
      </c>
      <c r="AX281" s="13" t="s">
        <v>76</v>
      </c>
      <c r="AY281" s="241" t="s">
        <v>139</v>
      </c>
    </row>
    <row r="282" s="13" customFormat="1">
      <c r="A282" s="13"/>
      <c r="B282" s="230"/>
      <c r="C282" s="231"/>
      <c r="D282" s="232" t="s">
        <v>147</v>
      </c>
      <c r="E282" s="233" t="s">
        <v>1</v>
      </c>
      <c r="F282" s="234" t="s">
        <v>369</v>
      </c>
      <c r="G282" s="231"/>
      <c r="H282" s="235">
        <v>0.57199999999999995</v>
      </c>
      <c r="I282" s="236"/>
      <c r="J282" s="231"/>
      <c r="K282" s="231"/>
      <c r="L282" s="237"/>
      <c r="M282" s="238"/>
      <c r="N282" s="239"/>
      <c r="O282" s="239"/>
      <c r="P282" s="239"/>
      <c r="Q282" s="239"/>
      <c r="R282" s="239"/>
      <c r="S282" s="239"/>
      <c r="T282" s="240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1" t="s">
        <v>147</v>
      </c>
      <c r="AU282" s="241" t="s">
        <v>145</v>
      </c>
      <c r="AV282" s="13" t="s">
        <v>145</v>
      </c>
      <c r="AW282" s="13" t="s">
        <v>32</v>
      </c>
      <c r="AX282" s="13" t="s">
        <v>76</v>
      </c>
      <c r="AY282" s="241" t="s">
        <v>139</v>
      </c>
    </row>
    <row r="283" s="13" customFormat="1">
      <c r="A283" s="13"/>
      <c r="B283" s="230"/>
      <c r="C283" s="231"/>
      <c r="D283" s="232" t="s">
        <v>147</v>
      </c>
      <c r="E283" s="233" t="s">
        <v>1</v>
      </c>
      <c r="F283" s="234" t="s">
        <v>370</v>
      </c>
      <c r="G283" s="231"/>
      <c r="H283" s="235">
        <v>0.19500000000000001</v>
      </c>
      <c r="I283" s="236"/>
      <c r="J283" s="231"/>
      <c r="K283" s="231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147</v>
      </c>
      <c r="AU283" s="241" t="s">
        <v>145</v>
      </c>
      <c r="AV283" s="13" t="s">
        <v>145</v>
      </c>
      <c r="AW283" s="13" t="s">
        <v>32</v>
      </c>
      <c r="AX283" s="13" t="s">
        <v>76</v>
      </c>
      <c r="AY283" s="241" t="s">
        <v>139</v>
      </c>
    </row>
    <row r="284" s="13" customFormat="1">
      <c r="A284" s="13"/>
      <c r="B284" s="230"/>
      <c r="C284" s="231"/>
      <c r="D284" s="232" t="s">
        <v>147</v>
      </c>
      <c r="E284" s="233" t="s">
        <v>1</v>
      </c>
      <c r="F284" s="234" t="s">
        <v>371</v>
      </c>
      <c r="G284" s="231"/>
      <c r="H284" s="235">
        <v>0.048000000000000001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147</v>
      </c>
      <c r="AU284" s="241" t="s">
        <v>145</v>
      </c>
      <c r="AV284" s="13" t="s">
        <v>145</v>
      </c>
      <c r="AW284" s="13" t="s">
        <v>32</v>
      </c>
      <c r="AX284" s="13" t="s">
        <v>76</v>
      </c>
      <c r="AY284" s="241" t="s">
        <v>139</v>
      </c>
    </row>
    <row r="285" s="14" customFormat="1">
      <c r="A285" s="14"/>
      <c r="B285" s="257"/>
      <c r="C285" s="258"/>
      <c r="D285" s="232" t="s">
        <v>147</v>
      </c>
      <c r="E285" s="259" t="s">
        <v>1</v>
      </c>
      <c r="F285" s="260" t="s">
        <v>182</v>
      </c>
      <c r="G285" s="258"/>
      <c r="H285" s="261">
        <v>1.3180000000000001</v>
      </c>
      <c r="I285" s="262"/>
      <c r="J285" s="258"/>
      <c r="K285" s="258"/>
      <c r="L285" s="263"/>
      <c r="M285" s="264"/>
      <c r="N285" s="265"/>
      <c r="O285" s="265"/>
      <c r="P285" s="265"/>
      <c r="Q285" s="265"/>
      <c r="R285" s="265"/>
      <c r="S285" s="265"/>
      <c r="T285" s="266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7" t="s">
        <v>147</v>
      </c>
      <c r="AU285" s="267" t="s">
        <v>145</v>
      </c>
      <c r="AV285" s="14" t="s">
        <v>144</v>
      </c>
      <c r="AW285" s="14" t="s">
        <v>32</v>
      </c>
      <c r="AX285" s="14" t="s">
        <v>84</v>
      </c>
      <c r="AY285" s="267" t="s">
        <v>139</v>
      </c>
    </row>
    <row r="286" s="2" customFormat="1" ht="16.5" customHeight="1">
      <c r="A286" s="37"/>
      <c r="B286" s="38"/>
      <c r="C286" s="216" t="s">
        <v>403</v>
      </c>
      <c r="D286" s="216" t="s">
        <v>140</v>
      </c>
      <c r="E286" s="217" t="s">
        <v>404</v>
      </c>
      <c r="F286" s="218" t="s">
        <v>405</v>
      </c>
      <c r="G286" s="219" t="s">
        <v>186</v>
      </c>
      <c r="H286" s="220">
        <v>37.719999999999999</v>
      </c>
      <c r="I286" s="221"/>
      <c r="J286" s="222">
        <f>ROUND(I286*H286,2)</f>
        <v>0</v>
      </c>
      <c r="K286" s="223"/>
      <c r="L286" s="43"/>
      <c r="M286" s="224" t="s">
        <v>1</v>
      </c>
      <c r="N286" s="225" t="s">
        <v>42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0.0089999999999999993</v>
      </c>
      <c r="T286" s="227">
        <f>S286*H286</f>
        <v>0.33947999999999995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144</v>
      </c>
      <c r="AT286" s="228" t="s">
        <v>140</v>
      </c>
      <c r="AU286" s="228" t="s">
        <v>145</v>
      </c>
      <c r="AY286" s="16" t="s">
        <v>139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145</v>
      </c>
      <c r="BK286" s="229">
        <f>ROUND(I286*H286,2)</f>
        <v>0</v>
      </c>
      <c r="BL286" s="16" t="s">
        <v>144</v>
      </c>
      <c r="BM286" s="228" t="s">
        <v>406</v>
      </c>
    </row>
    <row r="287" s="13" customFormat="1">
      <c r="A287" s="13"/>
      <c r="B287" s="230"/>
      <c r="C287" s="231"/>
      <c r="D287" s="232" t="s">
        <v>147</v>
      </c>
      <c r="E287" s="233" t="s">
        <v>1</v>
      </c>
      <c r="F287" s="234" t="s">
        <v>407</v>
      </c>
      <c r="G287" s="231"/>
      <c r="H287" s="235">
        <v>5.5199999999999996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147</v>
      </c>
      <c r="AU287" s="241" t="s">
        <v>145</v>
      </c>
      <c r="AV287" s="13" t="s">
        <v>145</v>
      </c>
      <c r="AW287" s="13" t="s">
        <v>32</v>
      </c>
      <c r="AX287" s="13" t="s">
        <v>76</v>
      </c>
      <c r="AY287" s="241" t="s">
        <v>139</v>
      </c>
    </row>
    <row r="288" s="13" customFormat="1">
      <c r="A288" s="13"/>
      <c r="B288" s="230"/>
      <c r="C288" s="231"/>
      <c r="D288" s="232" t="s">
        <v>147</v>
      </c>
      <c r="E288" s="233" t="s">
        <v>1</v>
      </c>
      <c r="F288" s="234" t="s">
        <v>408</v>
      </c>
      <c r="G288" s="231"/>
      <c r="H288" s="235">
        <v>2.3999999999999999</v>
      </c>
      <c r="I288" s="236"/>
      <c r="J288" s="231"/>
      <c r="K288" s="231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147</v>
      </c>
      <c r="AU288" s="241" t="s">
        <v>145</v>
      </c>
      <c r="AV288" s="13" t="s">
        <v>145</v>
      </c>
      <c r="AW288" s="13" t="s">
        <v>32</v>
      </c>
      <c r="AX288" s="13" t="s">
        <v>76</v>
      </c>
      <c r="AY288" s="241" t="s">
        <v>139</v>
      </c>
    </row>
    <row r="289" s="13" customFormat="1">
      <c r="A289" s="13"/>
      <c r="B289" s="230"/>
      <c r="C289" s="231"/>
      <c r="D289" s="232" t="s">
        <v>147</v>
      </c>
      <c r="E289" s="233" t="s">
        <v>1</v>
      </c>
      <c r="F289" s="234" t="s">
        <v>409</v>
      </c>
      <c r="G289" s="231"/>
      <c r="H289" s="235">
        <v>4.125</v>
      </c>
      <c r="I289" s="236"/>
      <c r="J289" s="231"/>
      <c r="K289" s="231"/>
      <c r="L289" s="237"/>
      <c r="M289" s="238"/>
      <c r="N289" s="239"/>
      <c r="O289" s="239"/>
      <c r="P289" s="239"/>
      <c r="Q289" s="239"/>
      <c r="R289" s="239"/>
      <c r="S289" s="239"/>
      <c r="T289" s="24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1" t="s">
        <v>147</v>
      </c>
      <c r="AU289" s="241" t="s">
        <v>145</v>
      </c>
      <c r="AV289" s="13" t="s">
        <v>145</v>
      </c>
      <c r="AW289" s="13" t="s">
        <v>32</v>
      </c>
      <c r="AX289" s="13" t="s">
        <v>76</v>
      </c>
      <c r="AY289" s="241" t="s">
        <v>139</v>
      </c>
    </row>
    <row r="290" s="13" customFormat="1">
      <c r="A290" s="13"/>
      <c r="B290" s="230"/>
      <c r="C290" s="231"/>
      <c r="D290" s="232" t="s">
        <v>147</v>
      </c>
      <c r="E290" s="233" t="s">
        <v>1</v>
      </c>
      <c r="F290" s="234" t="s">
        <v>410</v>
      </c>
      <c r="G290" s="231"/>
      <c r="H290" s="235">
        <v>25.675000000000001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147</v>
      </c>
      <c r="AU290" s="241" t="s">
        <v>145</v>
      </c>
      <c r="AV290" s="13" t="s">
        <v>145</v>
      </c>
      <c r="AW290" s="13" t="s">
        <v>32</v>
      </c>
      <c r="AX290" s="13" t="s">
        <v>76</v>
      </c>
      <c r="AY290" s="241" t="s">
        <v>139</v>
      </c>
    </row>
    <row r="291" s="14" customFormat="1">
      <c r="A291" s="14"/>
      <c r="B291" s="257"/>
      <c r="C291" s="258"/>
      <c r="D291" s="232" t="s">
        <v>147</v>
      </c>
      <c r="E291" s="259" t="s">
        <v>1</v>
      </c>
      <c r="F291" s="260" t="s">
        <v>182</v>
      </c>
      <c r="G291" s="258"/>
      <c r="H291" s="261">
        <v>37.719999999999999</v>
      </c>
      <c r="I291" s="262"/>
      <c r="J291" s="258"/>
      <c r="K291" s="258"/>
      <c r="L291" s="263"/>
      <c r="M291" s="264"/>
      <c r="N291" s="265"/>
      <c r="O291" s="265"/>
      <c r="P291" s="265"/>
      <c r="Q291" s="265"/>
      <c r="R291" s="265"/>
      <c r="S291" s="265"/>
      <c r="T291" s="266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7" t="s">
        <v>147</v>
      </c>
      <c r="AU291" s="267" t="s">
        <v>145</v>
      </c>
      <c r="AV291" s="14" t="s">
        <v>144</v>
      </c>
      <c r="AW291" s="14" t="s">
        <v>32</v>
      </c>
      <c r="AX291" s="14" t="s">
        <v>84</v>
      </c>
      <c r="AY291" s="267" t="s">
        <v>139</v>
      </c>
    </row>
    <row r="292" s="2" customFormat="1" ht="24.15" customHeight="1">
      <c r="A292" s="37"/>
      <c r="B292" s="38"/>
      <c r="C292" s="216" t="s">
        <v>411</v>
      </c>
      <c r="D292" s="216" t="s">
        <v>140</v>
      </c>
      <c r="E292" s="217" t="s">
        <v>412</v>
      </c>
      <c r="F292" s="218" t="s">
        <v>413</v>
      </c>
      <c r="G292" s="219" t="s">
        <v>143</v>
      </c>
      <c r="H292" s="220">
        <v>0.78000000000000003</v>
      </c>
      <c r="I292" s="221"/>
      <c r="J292" s="222">
        <f>ROUND(I292*H292,2)</f>
        <v>0</v>
      </c>
      <c r="K292" s="223"/>
      <c r="L292" s="43"/>
      <c r="M292" s="224" t="s">
        <v>1</v>
      </c>
      <c r="N292" s="225" t="s">
        <v>42</v>
      </c>
      <c r="O292" s="90"/>
      <c r="P292" s="226">
        <f>O292*H292</f>
        <v>0</v>
      </c>
      <c r="Q292" s="226">
        <v>0</v>
      </c>
      <c r="R292" s="226">
        <f>Q292*H292</f>
        <v>0</v>
      </c>
      <c r="S292" s="226">
        <v>1.3999999999999999</v>
      </c>
      <c r="T292" s="227">
        <f>S292*H292</f>
        <v>1.0919999999999999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144</v>
      </c>
      <c r="AT292" s="228" t="s">
        <v>140</v>
      </c>
      <c r="AU292" s="228" t="s">
        <v>145</v>
      </c>
      <c r="AY292" s="16" t="s">
        <v>139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145</v>
      </c>
      <c r="BK292" s="229">
        <f>ROUND(I292*H292,2)</f>
        <v>0</v>
      </c>
      <c r="BL292" s="16" t="s">
        <v>144</v>
      </c>
      <c r="BM292" s="228" t="s">
        <v>414</v>
      </c>
    </row>
    <row r="293" s="13" customFormat="1">
      <c r="A293" s="13"/>
      <c r="B293" s="230"/>
      <c r="C293" s="231"/>
      <c r="D293" s="232" t="s">
        <v>147</v>
      </c>
      <c r="E293" s="233" t="s">
        <v>1</v>
      </c>
      <c r="F293" s="234" t="s">
        <v>415</v>
      </c>
      <c r="G293" s="231"/>
      <c r="H293" s="235">
        <v>0.26000000000000001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147</v>
      </c>
      <c r="AU293" s="241" t="s">
        <v>145</v>
      </c>
      <c r="AV293" s="13" t="s">
        <v>145</v>
      </c>
      <c r="AW293" s="13" t="s">
        <v>32</v>
      </c>
      <c r="AX293" s="13" t="s">
        <v>76</v>
      </c>
      <c r="AY293" s="241" t="s">
        <v>139</v>
      </c>
    </row>
    <row r="294" s="13" customFormat="1">
      <c r="A294" s="13"/>
      <c r="B294" s="230"/>
      <c r="C294" s="231"/>
      <c r="D294" s="232" t="s">
        <v>147</v>
      </c>
      <c r="E294" s="233" t="s">
        <v>1</v>
      </c>
      <c r="F294" s="234" t="s">
        <v>416</v>
      </c>
      <c r="G294" s="231"/>
      <c r="H294" s="235">
        <v>0.26000000000000001</v>
      </c>
      <c r="I294" s="236"/>
      <c r="J294" s="231"/>
      <c r="K294" s="231"/>
      <c r="L294" s="237"/>
      <c r="M294" s="238"/>
      <c r="N294" s="239"/>
      <c r="O294" s="239"/>
      <c r="P294" s="239"/>
      <c r="Q294" s="239"/>
      <c r="R294" s="239"/>
      <c r="S294" s="239"/>
      <c r="T294" s="24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1" t="s">
        <v>147</v>
      </c>
      <c r="AU294" s="241" t="s">
        <v>145</v>
      </c>
      <c r="AV294" s="13" t="s">
        <v>145</v>
      </c>
      <c r="AW294" s="13" t="s">
        <v>32</v>
      </c>
      <c r="AX294" s="13" t="s">
        <v>76</v>
      </c>
      <c r="AY294" s="241" t="s">
        <v>139</v>
      </c>
    </row>
    <row r="295" s="13" customFormat="1">
      <c r="A295" s="13"/>
      <c r="B295" s="230"/>
      <c r="C295" s="231"/>
      <c r="D295" s="232" t="s">
        <v>147</v>
      </c>
      <c r="E295" s="233" t="s">
        <v>1</v>
      </c>
      <c r="F295" s="234" t="s">
        <v>417</v>
      </c>
      <c r="G295" s="231"/>
      <c r="H295" s="235">
        <v>0.26000000000000001</v>
      </c>
      <c r="I295" s="236"/>
      <c r="J295" s="231"/>
      <c r="K295" s="231"/>
      <c r="L295" s="237"/>
      <c r="M295" s="238"/>
      <c r="N295" s="239"/>
      <c r="O295" s="239"/>
      <c r="P295" s="239"/>
      <c r="Q295" s="239"/>
      <c r="R295" s="239"/>
      <c r="S295" s="239"/>
      <c r="T295" s="24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1" t="s">
        <v>147</v>
      </c>
      <c r="AU295" s="241" t="s">
        <v>145</v>
      </c>
      <c r="AV295" s="13" t="s">
        <v>145</v>
      </c>
      <c r="AW295" s="13" t="s">
        <v>32</v>
      </c>
      <c r="AX295" s="13" t="s">
        <v>76</v>
      </c>
      <c r="AY295" s="241" t="s">
        <v>139</v>
      </c>
    </row>
    <row r="296" s="14" customFormat="1">
      <c r="A296" s="14"/>
      <c r="B296" s="257"/>
      <c r="C296" s="258"/>
      <c r="D296" s="232" t="s">
        <v>147</v>
      </c>
      <c r="E296" s="259" t="s">
        <v>1</v>
      </c>
      <c r="F296" s="260" t="s">
        <v>182</v>
      </c>
      <c r="G296" s="258"/>
      <c r="H296" s="261">
        <v>0.78000000000000003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7" t="s">
        <v>147</v>
      </c>
      <c r="AU296" s="267" t="s">
        <v>145</v>
      </c>
      <c r="AV296" s="14" t="s">
        <v>144</v>
      </c>
      <c r="AW296" s="14" t="s">
        <v>32</v>
      </c>
      <c r="AX296" s="14" t="s">
        <v>84</v>
      </c>
      <c r="AY296" s="267" t="s">
        <v>139</v>
      </c>
    </row>
    <row r="297" s="2" customFormat="1" ht="16.5" customHeight="1">
      <c r="A297" s="37"/>
      <c r="B297" s="38"/>
      <c r="C297" s="216" t="s">
        <v>418</v>
      </c>
      <c r="D297" s="216" t="s">
        <v>140</v>
      </c>
      <c r="E297" s="217" t="s">
        <v>419</v>
      </c>
      <c r="F297" s="218" t="s">
        <v>420</v>
      </c>
      <c r="G297" s="219" t="s">
        <v>151</v>
      </c>
      <c r="H297" s="220">
        <v>4</v>
      </c>
      <c r="I297" s="221"/>
      <c r="J297" s="222">
        <f>ROUND(I297*H297,2)</f>
        <v>0</v>
      </c>
      <c r="K297" s="223"/>
      <c r="L297" s="43"/>
      <c r="M297" s="224" t="s">
        <v>1</v>
      </c>
      <c r="N297" s="225" t="s">
        <v>42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0.014999999999999999</v>
      </c>
      <c r="T297" s="227">
        <f>S297*H297</f>
        <v>0.059999999999999998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144</v>
      </c>
      <c r="AT297" s="228" t="s">
        <v>140</v>
      </c>
      <c r="AU297" s="228" t="s">
        <v>145</v>
      </c>
      <c r="AY297" s="16" t="s">
        <v>139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145</v>
      </c>
      <c r="BK297" s="229">
        <f>ROUND(I297*H297,2)</f>
        <v>0</v>
      </c>
      <c r="BL297" s="16" t="s">
        <v>144</v>
      </c>
      <c r="BM297" s="228" t="s">
        <v>421</v>
      </c>
    </row>
    <row r="298" s="2" customFormat="1" ht="21.75" customHeight="1">
      <c r="A298" s="37"/>
      <c r="B298" s="38"/>
      <c r="C298" s="216" t="s">
        <v>422</v>
      </c>
      <c r="D298" s="216" t="s">
        <v>140</v>
      </c>
      <c r="E298" s="217" t="s">
        <v>423</v>
      </c>
      <c r="F298" s="218" t="s">
        <v>424</v>
      </c>
      <c r="G298" s="219" t="s">
        <v>169</v>
      </c>
      <c r="H298" s="220">
        <v>1.8</v>
      </c>
      <c r="I298" s="221"/>
      <c r="J298" s="222">
        <f>ROUND(I298*H298,2)</f>
        <v>0</v>
      </c>
      <c r="K298" s="223"/>
      <c r="L298" s="43"/>
      <c r="M298" s="224" t="s">
        <v>1</v>
      </c>
      <c r="N298" s="225" t="s">
        <v>42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0.087999999999999995</v>
      </c>
      <c r="T298" s="227">
        <f>S298*H298</f>
        <v>0.15839999999999999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144</v>
      </c>
      <c r="AT298" s="228" t="s">
        <v>140</v>
      </c>
      <c r="AU298" s="228" t="s">
        <v>145</v>
      </c>
      <c r="AY298" s="16" t="s">
        <v>139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145</v>
      </c>
      <c r="BK298" s="229">
        <f>ROUND(I298*H298,2)</f>
        <v>0</v>
      </c>
      <c r="BL298" s="16" t="s">
        <v>144</v>
      </c>
      <c r="BM298" s="228" t="s">
        <v>425</v>
      </c>
    </row>
    <row r="299" s="13" customFormat="1">
      <c r="A299" s="13"/>
      <c r="B299" s="230"/>
      <c r="C299" s="231"/>
      <c r="D299" s="232" t="s">
        <v>147</v>
      </c>
      <c r="E299" s="233" t="s">
        <v>1</v>
      </c>
      <c r="F299" s="234" t="s">
        <v>426</v>
      </c>
      <c r="G299" s="231"/>
      <c r="H299" s="235">
        <v>1.8</v>
      </c>
      <c r="I299" s="236"/>
      <c r="J299" s="231"/>
      <c r="K299" s="231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147</v>
      </c>
      <c r="AU299" s="241" t="s">
        <v>145</v>
      </c>
      <c r="AV299" s="13" t="s">
        <v>145</v>
      </c>
      <c r="AW299" s="13" t="s">
        <v>32</v>
      </c>
      <c r="AX299" s="13" t="s">
        <v>84</v>
      </c>
      <c r="AY299" s="241" t="s">
        <v>139</v>
      </c>
    </row>
    <row r="300" s="2" customFormat="1" ht="24.15" customHeight="1">
      <c r="A300" s="37"/>
      <c r="B300" s="38"/>
      <c r="C300" s="216" t="s">
        <v>427</v>
      </c>
      <c r="D300" s="216" t="s">
        <v>140</v>
      </c>
      <c r="E300" s="217" t="s">
        <v>428</v>
      </c>
      <c r="F300" s="218" t="s">
        <v>429</v>
      </c>
      <c r="G300" s="219" t="s">
        <v>151</v>
      </c>
      <c r="H300" s="220">
        <v>6</v>
      </c>
      <c r="I300" s="221"/>
      <c r="J300" s="222">
        <f>ROUND(I300*H300,2)</f>
        <v>0</v>
      </c>
      <c r="K300" s="223"/>
      <c r="L300" s="43"/>
      <c r="M300" s="224" t="s">
        <v>1</v>
      </c>
      <c r="N300" s="225" t="s">
        <v>42</v>
      </c>
      <c r="O300" s="90"/>
      <c r="P300" s="226">
        <f>O300*H300</f>
        <v>0</v>
      </c>
      <c r="Q300" s="226">
        <v>0</v>
      </c>
      <c r="R300" s="226">
        <f>Q300*H300</f>
        <v>0</v>
      </c>
      <c r="S300" s="226">
        <v>0.0040000000000000001</v>
      </c>
      <c r="T300" s="227">
        <f>S300*H300</f>
        <v>0.024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28" t="s">
        <v>144</v>
      </c>
      <c r="AT300" s="228" t="s">
        <v>140</v>
      </c>
      <c r="AU300" s="228" t="s">
        <v>145</v>
      </c>
      <c r="AY300" s="16" t="s">
        <v>139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6" t="s">
        <v>145</v>
      </c>
      <c r="BK300" s="229">
        <f>ROUND(I300*H300,2)</f>
        <v>0</v>
      </c>
      <c r="BL300" s="16" t="s">
        <v>144</v>
      </c>
      <c r="BM300" s="228" t="s">
        <v>430</v>
      </c>
    </row>
    <row r="301" s="13" customFormat="1">
      <c r="A301" s="13"/>
      <c r="B301" s="230"/>
      <c r="C301" s="231"/>
      <c r="D301" s="232" t="s">
        <v>147</v>
      </c>
      <c r="E301" s="233" t="s">
        <v>1</v>
      </c>
      <c r="F301" s="234" t="s">
        <v>431</v>
      </c>
      <c r="G301" s="231"/>
      <c r="H301" s="235">
        <v>6</v>
      </c>
      <c r="I301" s="236"/>
      <c r="J301" s="231"/>
      <c r="K301" s="231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147</v>
      </c>
      <c r="AU301" s="241" t="s">
        <v>145</v>
      </c>
      <c r="AV301" s="13" t="s">
        <v>145</v>
      </c>
      <c r="AW301" s="13" t="s">
        <v>32</v>
      </c>
      <c r="AX301" s="13" t="s">
        <v>84</v>
      </c>
      <c r="AY301" s="241" t="s">
        <v>139</v>
      </c>
    </row>
    <row r="302" s="2" customFormat="1" ht="24.15" customHeight="1">
      <c r="A302" s="37"/>
      <c r="B302" s="38"/>
      <c r="C302" s="216" t="s">
        <v>432</v>
      </c>
      <c r="D302" s="216" t="s">
        <v>140</v>
      </c>
      <c r="E302" s="217" t="s">
        <v>433</v>
      </c>
      <c r="F302" s="218" t="s">
        <v>434</v>
      </c>
      <c r="G302" s="219" t="s">
        <v>186</v>
      </c>
      <c r="H302" s="220">
        <v>18</v>
      </c>
      <c r="I302" s="221"/>
      <c r="J302" s="222">
        <f>ROUND(I302*H302,2)</f>
        <v>0</v>
      </c>
      <c r="K302" s="223"/>
      <c r="L302" s="43"/>
      <c r="M302" s="224" t="s">
        <v>1</v>
      </c>
      <c r="N302" s="225" t="s">
        <v>42</v>
      </c>
      <c r="O302" s="90"/>
      <c r="P302" s="226">
        <f>O302*H302</f>
        <v>0</v>
      </c>
      <c r="Q302" s="226">
        <v>0</v>
      </c>
      <c r="R302" s="226">
        <f>Q302*H302</f>
        <v>0</v>
      </c>
      <c r="S302" s="226">
        <v>0.0089999999999999993</v>
      </c>
      <c r="T302" s="227">
        <f>S302*H302</f>
        <v>0.16199999999999998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28" t="s">
        <v>144</v>
      </c>
      <c r="AT302" s="228" t="s">
        <v>140</v>
      </c>
      <c r="AU302" s="228" t="s">
        <v>145</v>
      </c>
      <c r="AY302" s="16" t="s">
        <v>139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6" t="s">
        <v>145</v>
      </c>
      <c r="BK302" s="229">
        <f>ROUND(I302*H302,2)</f>
        <v>0</v>
      </c>
      <c r="BL302" s="16" t="s">
        <v>144</v>
      </c>
      <c r="BM302" s="228" t="s">
        <v>435</v>
      </c>
    </row>
    <row r="303" s="2" customFormat="1" ht="24.15" customHeight="1">
      <c r="A303" s="37"/>
      <c r="B303" s="38"/>
      <c r="C303" s="216" t="s">
        <v>436</v>
      </c>
      <c r="D303" s="216" t="s">
        <v>140</v>
      </c>
      <c r="E303" s="217" t="s">
        <v>437</v>
      </c>
      <c r="F303" s="218" t="s">
        <v>438</v>
      </c>
      <c r="G303" s="219" t="s">
        <v>186</v>
      </c>
      <c r="H303" s="220">
        <v>55</v>
      </c>
      <c r="I303" s="221"/>
      <c r="J303" s="222">
        <f>ROUND(I303*H303,2)</f>
        <v>0</v>
      </c>
      <c r="K303" s="223"/>
      <c r="L303" s="43"/>
      <c r="M303" s="224" t="s">
        <v>1</v>
      </c>
      <c r="N303" s="225" t="s">
        <v>42</v>
      </c>
      <c r="O303" s="90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144</v>
      </c>
      <c r="AT303" s="228" t="s">
        <v>140</v>
      </c>
      <c r="AU303" s="228" t="s">
        <v>145</v>
      </c>
      <c r="AY303" s="16" t="s">
        <v>139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145</v>
      </c>
      <c r="BK303" s="229">
        <f>ROUND(I303*H303,2)</f>
        <v>0</v>
      </c>
      <c r="BL303" s="16" t="s">
        <v>144</v>
      </c>
      <c r="BM303" s="228" t="s">
        <v>439</v>
      </c>
    </row>
    <row r="304" s="13" customFormat="1">
      <c r="A304" s="13"/>
      <c r="B304" s="230"/>
      <c r="C304" s="231"/>
      <c r="D304" s="232" t="s">
        <v>147</v>
      </c>
      <c r="E304" s="233" t="s">
        <v>1</v>
      </c>
      <c r="F304" s="234" t="s">
        <v>440</v>
      </c>
      <c r="G304" s="231"/>
      <c r="H304" s="235">
        <v>13.4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147</v>
      </c>
      <c r="AU304" s="241" t="s">
        <v>145</v>
      </c>
      <c r="AV304" s="13" t="s">
        <v>145</v>
      </c>
      <c r="AW304" s="13" t="s">
        <v>32</v>
      </c>
      <c r="AX304" s="13" t="s">
        <v>76</v>
      </c>
      <c r="AY304" s="241" t="s">
        <v>139</v>
      </c>
    </row>
    <row r="305" s="13" customFormat="1">
      <c r="A305" s="13"/>
      <c r="B305" s="230"/>
      <c r="C305" s="231"/>
      <c r="D305" s="232" t="s">
        <v>147</v>
      </c>
      <c r="E305" s="233" t="s">
        <v>1</v>
      </c>
      <c r="F305" s="234" t="s">
        <v>441</v>
      </c>
      <c r="G305" s="231"/>
      <c r="H305" s="235">
        <v>25.399999999999999</v>
      </c>
      <c r="I305" s="236"/>
      <c r="J305" s="231"/>
      <c r="K305" s="231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147</v>
      </c>
      <c r="AU305" s="241" t="s">
        <v>145</v>
      </c>
      <c r="AV305" s="13" t="s">
        <v>145</v>
      </c>
      <c r="AW305" s="13" t="s">
        <v>32</v>
      </c>
      <c r="AX305" s="13" t="s">
        <v>76</v>
      </c>
      <c r="AY305" s="241" t="s">
        <v>139</v>
      </c>
    </row>
    <row r="306" s="13" customFormat="1">
      <c r="A306" s="13"/>
      <c r="B306" s="230"/>
      <c r="C306" s="231"/>
      <c r="D306" s="232" t="s">
        <v>147</v>
      </c>
      <c r="E306" s="233" t="s">
        <v>1</v>
      </c>
      <c r="F306" s="234" t="s">
        <v>442</v>
      </c>
      <c r="G306" s="231"/>
      <c r="H306" s="235">
        <v>13</v>
      </c>
      <c r="I306" s="236"/>
      <c r="J306" s="231"/>
      <c r="K306" s="231"/>
      <c r="L306" s="237"/>
      <c r="M306" s="238"/>
      <c r="N306" s="239"/>
      <c r="O306" s="239"/>
      <c r="P306" s="239"/>
      <c r="Q306" s="239"/>
      <c r="R306" s="239"/>
      <c r="S306" s="239"/>
      <c r="T306" s="24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1" t="s">
        <v>147</v>
      </c>
      <c r="AU306" s="241" t="s">
        <v>145</v>
      </c>
      <c r="AV306" s="13" t="s">
        <v>145</v>
      </c>
      <c r="AW306" s="13" t="s">
        <v>32</v>
      </c>
      <c r="AX306" s="13" t="s">
        <v>76</v>
      </c>
      <c r="AY306" s="241" t="s">
        <v>139</v>
      </c>
    </row>
    <row r="307" s="13" customFormat="1">
      <c r="A307" s="13"/>
      <c r="B307" s="230"/>
      <c r="C307" s="231"/>
      <c r="D307" s="232" t="s">
        <v>147</v>
      </c>
      <c r="E307" s="233" t="s">
        <v>1</v>
      </c>
      <c r="F307" s="234" t="s">
        <v>443</v>
      </c>
      <c r="G307" s="231"/>
      <c r="H307" s="235">
        <v>3.2000000000000002</v>
      </c>
      <c r="I307" s="236"/>
      <c r="J307" s="231"/>
      <c r="K307" s="231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147</v>
      </c>
      <c r="AU307" s="241" t="s">
        <v>145</v>
      </c>
      <c r="AV307" s="13" t="s">
        <v>145</v>
      </c>
      <c r="AW307" s="13" t="s">
        <v>32</v>
      </c>
      <c r="AX307" s="13" t="s">
        <v>76</v>
      </c>
      <c r="AY307" s="241" t="s">
        <v>139</v>
      </c>
    </row>
    <row r="308" s="14" customFormat="1">
      <c r="A308" s="14"/>
      <c r="B308" s="257"/>
      <c r="C308" s="258"/>
      <c r="D308" s="232" t="s">
        <v>147</v>
      </c>
      <c r="E308" s="259" t="s">
        <v>1</v>
      </c>
      <c r="F308" s="260" t="s">
        <v>182</v>
      </c>
      <c r="G308" s="258"/>
      <c r="H308" s="261">
        <v>55</v>
      </c>
      <c r="I308" s="262"/>
      <c r="J308" s="258"/>
      <c r="K308" s="258"/>
      <c r="L308" s="263"/>
      <c r="M308" s="264"/>
      <c r="N308" s="265"/>
      <c r="O308" s="265"/>
      <c r="P308" s="265"/>
      <c r="Q308" s="265"/>
      <c r="R308" s="265"/>
      <c r="S308" s="265"/>
      <c r="T308" s="26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7" t="s">
        <v>147</v>
      </c>
      <c r="AU308" s="267" t="s">
        <v>145</v>
      </c>
      <c r="AV308" s="14" t="s">
        <v>144</v>
      </c>
      <c r="AW308" s="14" t="s">
        <v>32</v>
      </c>
      <c r="AX308" s="14" t="s">
        <v>84</v>
      </c>
      <c r="AY308" s="267" t="s">
        <v>139</v>
      </c>
    </row>
    <row r="309" s="2" customFormat="1" ht="24.15" customHeight="1">
      <c r="A309" s="37"/>
      <c r="B309" s="38"/>
      <c r="C309" s="216" t="s">
        <v>444</v>
      </c>
      <c r="D309" s="216" t="s">
        <v>140</v>
      </c>
      <c r="E309" s="217" t="s">
        <v>445</v>
      </c>
      <c r="F309" s="218" t="s">
        <v>446</v>
      </c>
      <c r="G309" s="219" t="s">
        <v>169</v>
      </c>
      <c r="H309" s="220">
        <v>7.0880000000000001</v>
      </c>
      <c r="I309" s="221"/>
      <c r="J309" s="222">
        <f>ROUND(I309*H309,2)</f>
        <v>0</v>
      </c>
      <c r="K309" s="223"/>
      <c r="L309" s="43"/>
      <c r="M309" s="224" t="s">
        <v>1</v>
      </c>
      <c r="N309" s="225" t="s">
        <v>42</v>
      </c>
      <c r="O309" s="90"/>
      <c r="P309" s="226">
        <f>O309*H309</f>
        <v>0</v>
      </c>
      <c r="Q309" s="226">
        <v>0</v>
      </c>
      <c r="R309" s="226">
        <f>Q309*H309</f>
        <v>0</v>
      </c>
      <c r="S309" s="226">
        <v>0.068000000000000005</v>
      </c>
      <c r="T309" s="227">
        <f>S309*H309</f>
        <v>0.48198400000000002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144</v>
      </c>
      <c r="AT309" s="228" t="s">
        <v>140</v>
      </c>
      <c r="AU309" s="228" t="s">
        <v>145</v>
      </c>
      <c r="AY309" s="16" t="s">
        <v>139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145</v>
      </c>
      <c r="BK309" s="229">
        <f>ROUND(I309*H309,2)</f>
        <v>0</v>
      </c>
      <c r="BL309" s="16" t="s">
        <v>144</v>
      </c>
      <c r="BM309" s="228" t="s">
        <v>447</v>
      </c>
    </row>
    <row r="310" s="13" customFormat="1">
      <c r="A310" s="13"/>
      <c r="B310" s="230"/>
      <c r="C310" s="231"/>
      <c r="D310" s="232" t="s">
        <v>147</v>
      </c>
      <c r="E310" s="233" t="s">
        <v>1</v>
      </c>
      <c r="F310" s="234" t="s">
        <v>448</v>
      </c>
      <c r="G310" s="231"/>
      <c r="H310" s="235">
        <v>7.0880000000000001</v>
      </c>
      <c r="I310" s="236"/>
      <c r="J310" s="231"/>
      <c r="K310" s="231"/>
      <c r="L310" s="237"/>
      <c r="M310" s="238"/>
      <c r="N310" s="239"/>
      <c r="O310" s="239"/>
      <c r="P310" s="239"/>
      <c r="Q310" s="239"/>
      <c r="R310" s="239"/>
      <c r="S310" s="239"/>
      <c r="T310" s="24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1" t="s">
        <v>147</v>
      </c>
      <c r="AU310" s="241" t="s">
        <v>145</v>
      </c>
      <c r="AV310" s="13" t="s">
        <v>145</v>
      </c>
      <c r="AW310" s="13" t="s">
        <v>32</v>
      </c>
      <c r="AX310" s="13" t="s">
        <v>76</v>
      </c>
      <c r="AY310" s="241" t="s">
        <v>139</v>
      </c>
    </row>
    <row r="311" s="14" customFormat="1">
      <c r="A311" s="14"/>
      <c r="B311" s="257"/>
      <c r="C311" s="258"/>
      <c r="D311" s="232" t="s">
        <v>147</v>
      </c>
      <c r="E311" s="259" t="s">
        <v>1</v>
      </c>
      <c r="F311" s="260" t="s">
        <v>182</v>
      </c>
      <c r="G311" s="258"/>
      <c r="H311" s="261">
        <v>7.0880000000000001</v>
      </c>
      <c r="I311" s="262"/>
      <c r="J311" s="258"/>
      <c r="K311" s="258"/>
      <c r="L311" s="263"/>
      <c r="M311" s="264"/>
      <c r="N311" s="265"/>
      <c r="O311" s="265"/>
      <c r="P311" s="265"/>
      <c r="Q311" s="265"/>
      <c r="R311" s="265"/>
      <c r="S311" s="265"/>
      <c r="T311" s="26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7" t="s">
        <v>147</v>
      </c>
      <c r="AU311" s="267" t="s">
        <v>145</v>
      </c>
      <c r="AV311" s="14" t="s">
        <v>144</v>
      </c>
      <c r="AW311" s="14" t="s">
        <v>32</v>
      </c>
      <c r="AX311" s="14" t="s">
        <v>84</v>
      </c>
      <c r="AY311" s="267" t="s">
        <v>139</v>
      </c>
    </row>
    <row r="312" s="2" customFormat="1" ht="16.5" customHeight="1">
      <c r="A312" s="37"/>
      <c r="B312" s="38"/>
      <c r="C312" s="216" t="s">
        <v>449</v>
      </c>
      <c r="D312" s="216" t="s">
        <v>140</v>
      </c>
      <c r="E312" s="217" t="s">
        <v>450</v>
      </c>
      <c r="F312" s="218" t="s">
        <v>451</v>
      </c>
      <c r="G312" s="219" t="s">
        <v>169</v>
      </c>
      <c r="H312" s="220">
        <v>359.55000000000001</v>
      </c>
      <c r="I312" s="221"/>
      <c r="J312" s="222">
        <f>ROUND(I312*H312,2)</f>
        <v>0</v>
      </c>
      <c r="K312" s="223"/>
      <c r="L312" s="43"/>
      <c r="M312" s="224" t="s">
        <v>1</v>
      </c>
      <c r="N312" s="225" t="s">
        <v>42</v>
      </c>
      <c r="O312" s="90"/>
      <c r="P312" s="226">
        <f>O312*H312</f>
        <v>0</v>
      </c>
      <c r="Q312" s="226">
        <v>1.0000000000000001E-05</v>
      </c>
      <c r="R312" s="226">
        <f>Q312*H312</f>
        <v>0.0035955000000000006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162</v>
      </c>
      <c r="AT312" s="228" t="s">
        <v>140</v>
      </c>
      <c r="AU312" s="228" t="s">
        <v>145</v>
      </c>
      <c r="AY312" s="16" t="s">
        <v>139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145</v>
      </c>
      <c r="BK312" s="229">
        <f>ROUND(I312*H312,2)</f>
        <v>0</v>
      </c>
      <c r="BL312" s="16" t="s">
        <v>162</v>
      </c>
      <c r="BM312" s="228" t="s">
        <v>452</v>
      </c>
    </row>
    <row r="313" s="13" customFormat="1">
      <c r="A313" s="13"/>
      <c r="B313" s="230"/>
      <c r="C313" s="231"/>
      <c r="D313" s="232" t="s">
        <v>147</v>
      </c>
      <c r="E313" s="233" t="s">
        <v>1</v>
      </c>
      <c r="F313" s="234" t="s">
        <v>453</v>
      </c>
      <c r="G313" s="231"/>
      <c r="H313" s="235">
        <v>55.200000000000003</v>
      </c>
      <c r="I313" s="236"/>
      <c r="J313" s="231"/>
      <c r="K313" s="231"/>
      <c r="L313" s="237"/>
      <c r="M313" s="238"/>
      <c r="N313" s="239"/>
      <c r="O313" s="239"/>
      <c r="P313" s="239"/>
      <c r="Q313" s="239"/>
      <c r="R313" s="239"/>
      <c r="S313" s="239"/>
      <c r="T313" s="24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1" t="s">
        <v>147</v>
      </c>
      <c r="AU313" s="241" t="s">
        <v>145</v>
      </c>
      <c r="AV313" s="13" t="s">
        <v>145</v>
      </c>
      <c r="AW313" s="13" t="s">
        <v>32</v>
      </c>
      <c r="AX313" s="13" t="s">
        <v>76</v>
      </c>
      <c r="AY313" s="241" t="s">
        <v>139</v>
      </c>
    </row>
    <row r="314" s="13" customFormat="1">
      <c r="A314" s="13"/>
      <c r="B314" s="230"/>
      <c r="C314" s="231"/>
      <c r="D314" s="232" t="s">
        <v>147</v>
      </c>
      <c r="E314" s="233" t="s">
        <v>1</v>
      </c>
      <c r="F314" s="234" t="s">
        <v>454</v>
      </c>
      <c r="G314" s="231"/>
      <c r="H314" s="235">
        <v>24</v>
      </c>
      <c r="I314" s="236"/>
      <c r="J314" s="231"/>
      <c r="K314" s="231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147</v>
      </c>
      <c r="AU314" s="241" t="s">
        <v>145</v>
      </c>
      <c r="AV314" s="13" t="s">
        <v>145</v>
      </c>
      <c r="AW314" s="13" t="s">
        <v>32</v>
      </c>
      <c r="AX314" s="13" t="s">
        <v>76</v>
      </c>
      <c r="AY314" s="241" t="s">
        <v>139</v>
      </c>
    </row>
    <row r="315" s="13" customFormat="1">
      <c r="A315" s="13"/>
      <c r="B315" s="230"/>
      <c r="C315" s="231"/>
      <c r="D315" s="232" t="s">
        <v>147</v>
      </c>
      <c r="E315" s="233" t="s">
        <v>1</v>
      </c>
      <c r="F315" s="234" t="s">
        <v>455</v>
      </c>
      <c r="G315" s="231"/>
      <c r="H315" s="235">
        <v>41.25</v>
      </c>
      <c r="I315" s="236"/>
      <c r="J315" s="231"/>
      <c r="K315" s="231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147</v>
      </c>
      <c r="AU315" s="241" t="s">
        <v>145</v>
      </c>
      <c r="AV315" s="13" t="s">
        <v>145</v>
      </c>
      <c r="AW315" s="13" t="s">
        <v>32</v>
      </c>
      <c r="AX315" s="13" t="s">
        <v>76</v>
      </c>
      <c r="AY315" s="241" t="s">
        <v>139</v>
      </c>
    </row>
    <row r="316" s="13" customFormat="1">
      <c r="A316" s="13"/>
      <c r="B316" s="230"/>
      <c r="C316" s="231"/>
      <c r="D316" s="232" t="s">
        <v>147</v>
      </c>
      <c r="E316" s="233" t="s">
        <v>1</v>
      </c>
      <c r="F316" s="234" t="s">
        <v>456</v>
      </c>
      <c r="G316" s="231"/>
      <c r="H316" s="235">
        <v>8.9250000000000007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147</v>
      </c>
      <c r="AU316" s="241" t="s">
        <v>145</v>
      </c>
      <c r="AV316" s="13" t="s">
        <v>145</v>
      </c>
      <c r="AW316" s="13" t="s">
        <v>32</v>
      </c>
      <c r="AX316" s="13" t="s">
        <v>76</v>
      </c>
      <c r="AY316" s="241" t="s">
        <v>139</v>
      </c>
    </row>
    <row r="317" s="13" customFormat="1">
      <c r="A317" s="13"/>
      <c r="B317" s="230"/>
      <c r="C317" s="231"/>
      <c r="D317" s="232" t="s">
        <v>147</v>
      </c>
      <c r="E317" s="233" t="s">
        <v>1</v>
      </c>
      <c r="F317" s="234" t="s">
        <v>457</v>
      </c>
      <c r="G317" s="231"/>
      <c r="H317" s="235">
        <v>27.359999999999999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147</v>
      </c>
      <c r="AU317" s="241" t="s">
        <v>145</v>
      </c>
      <c r="AV317" s="13" t="s">
        <v>145</v>
      </c>
      <c r="AW317" s="13" t="s">
        <v>32</v>
      </c>
      <c r="AX317" s="13" t="s">
        <v>76</v>
      </c>
      <c r="AY317" s="241" t="s">
        <v>139</v>
      </c>
    </row>
    <row r="318" s="13" customFormat="1">
      <c r="A318" s="13"/>
      <c r="B318" s="230"/>
      <c r="C318" s="231"/>
      <c r="D318" s="232" t="s">
        <v>147</v>
      </c>
      <c r="E318" s="233" t="s">
        <v>1</v>
      </c>
      <c r="F318" s="234" t="s">
        <v>458</v>
      </c>
      <c r="G318" s="231"/>
      <c r="H318" s="235">
        <v>6.165</v>
      </c>
      <c r="I318" s="236"/>
      <c r="J318" s="231"/>
      <c r="K318" s="231"/>
      <c r="L318" s="237"/>
      <c r="M318" s="238"/>
      <c r="N318" s="239"/>
      <c r="O318" s="239"/>
      <c r="P318" s="239"/>
      <c r="Q318" s="239"/>
      <c r="R318" s="239"/>
      <c r="S318" s="239"/>
      <c r="T318" s="24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1" t="s">
        <v>147</v>
      </c>
      <c r="AU318" s="241" t="s">
        <v>145</v>
      </c>
      <c r="AV318" s="13" t="s">
        <v>145</v>
      </c>
      <c r="AW318" s="13" t="s">
        <v>32</v>
      </c>
      <c r="AX318" s="13" t="s">
        <v>76</v>
      </c>
      <c r="AY318" s="241" t="s">
        <v>139</v>
      </c>
    </row>
    <row r="319" s="13" customFormat="1">
      <c r="A319" s="13"/>
      <c r="B319" s="230"/>
      <c r="C319" s="231"/>
      <c r="D319" s="232" t="s">
        <v>147</v>
      </c>
      <c r="E319" s="233" t="s">
        <v>1</v>
      </c>
      <c r="F319" s="234" t="s">
        <v>459</v>
      </c>
      <c r="G319" s="231"/>
      <c r="H319" s="235">
        <v>19.050000000000001</v>
      </c>
      <c r="I319" s="236"/>
      <c r="J319" s="231"/>
      <c r="K319" s="231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147</v>
      </c>
      <c r="AU319" s="241" t="s">
        <v>145</v>
      </c>
      <c r="AV319" s="13" t="s">
        <v>145</v>
      </c>
      <c r="AW319" s="13" t="s">
        <v>32</v>
      </c>
      <c r="AX319" s="13" t="s">
        <v>76</v>
      </c>
      <c r="AY319" s="241" t="s">
        <v>139</v>
      </c>
    </row>
    <row r="320" s="13" customFormat="1">
      <c r="A320" s="13"/>
      <c r="B320" s="230"/>
      <c r="C320" s="231"/>
      <c r="D320" s="232" t="s">
        <v>147</v>
      </c>
      <c r="E320" s="233" t="s">
        <v>1</v>
      </c>
      <c r="F320" s="234" t="s">
        <v>460</v>
      </c>
      <c r="G320" s="231"/>
      <c r="H320" s="235">
        <v>18.75</v>
      </c>
      <c r="I320" s="236"/>
      <c r="J320" s="231"/>
      <c r="K320" s="231"/>
      <c r="L320" s="237"/>
      <c r="M320" s="238"/>
      <c r="N320" s="239"/>
      <c r="O320" s="239"/>
      <c r="P320" s="239"/>
      <c r="Q320" s="239"/>
      <c r="R320" s="239"/>
      <c r="S320" s="239"/>
      <c r="T320" s="24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1" t="s">
        <v>147</v>
      </c>
      <c r="AU320" s="241" t="s">
        <v>145</v>
      </c>
      <c r="AV320" s="13" t="s">
        <v>145</v>
      </c>
      <c r="AW320" s="13" t="s">
        <v>32</v>
      </c>
      <c r="AX320" s="13" t="s">
        <v>76</v>
      </c>
      <c r="AY320" s="241" t="s">
        <v>139</v>
      </c>
    </row>
    <row r="321" s="13" customFormat="1">
      <c r="A321" s="13"/>
      <c r="B321" s="230"/>
      <c r="C321" s="231"/>
      <c r="D321" s="232" t="s">
        <v>147</v>
      </c>
      <c r="E321" s="233" t="s">
        <v>1</v>
      </c>
      <c r="F321" s="234" t="s">
        <v>461</v>
      </c>
      <c r="G321" s="231"/>
      <c r="H321" s="235">
        <v>18.75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147</v>
      </c>
      <c r="AU321" s="241" t="s">
        <v>145</v>
      </c>
      <c r="AV321" s="13" t="s">
        <v>145</v>
      </c>
      <c r="AW321" s="13" t="s">
        <v>32</v>
      </c>
      <c r="AX321" s="13" t="s">
        <v>76</v>
      </c>
      <c r="AY321" s="241" t="s">
        <v>139</v>
      </c>
    </row>
    <row r="322" s="13" customFormat="1">
      <c r="A322" s="13"/>
      <c r="B322" s="230"/>
      <c r="C322" s="231"/>
      <c r="D322" s="232" t="s">
        <v>147</v>
      </c>
      <c r="E322" s="233" t="s">
        <v>1</v>
      </c>
      <c r="F322" s="234" t="s">
        <v>462</v>
      </c>
      <c r="G322" s="231"/>
      <c r="H322" s="235">
        <v>28.5</v>
      </c>
      <c r="I322" s="236"/>
      <c r="J322" s="231"/>
      <c r="K322" s="231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147</v>
      </c>
      <c r="AU322" s="241" t="s">
        <v>145</v>
      </c>
      <c r="AV322" s="13" t="s">
        <v>145</v>
      </c>
      <c r="AW322" s="13" t="s">
        <v>32</v>
      </c>
      <c r="AX322" s="13" t="s">
        <v>76</v>
      </c>
      <c r="AY322" s="241" t="s">
        <v>139</v>
      </c>
    </row>
    <row r="323" s="13" customFormat="1">
      <c r="A323" s="13"/>
      <c r="B323" s="230"/>
      <c r="C323" s="231"/>
      <c r="D323" s="232" t="s">
        <v>147</v>
      </c>
      <c r="E323" s="233" t="s">
        <v>1</v>
      </c>
      <c r="F323" s="234" t="s">
        <v>463</v>
      </c>
      <c r="G323" s="231"/>
      <c r="H323" s="235">
        <v>28.5</v>
      </c>
      <c r="I323" s="236"/>
      <c r="J323" s="231"/>
      <c r="K323" s="231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147</v>
      </c>
      <c r="AU323" s="241" t="s">
        <v>145</v>
      </c>
      <c r="AV323" s="13" t="s">
        <v>145</v>
      </c>
      <c r="AW323" s="13" t="s">
        <v>32</v>
      </c>
      <c r="AX323" s="13" t="s">
        <v>76</v>
      </c>
      <c r="AY323" s="241" t="s">
        <v>139</v>
      </c>
    </row>
    <row r="324" s="13" customFormat="1">
      <c r="A324" s="13"/>
      <c r="B324" s="230"/>
      <c r="C324" s="231"/>
      <c r="D324" s="232" t="s">
        <v>147</v>
      </c>
      <c r="E324" s="233" t="s">
        <v>1</v>
      </c>
      <c r="F324" s="234" t="s">
        <v>464</v>
      </c>
      <c r="G324" s="231"/>
      <c r="H324" s="235">
        <v>21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147</v>
      </c>
      <c r="AU324" s="241" t="s">
        <v>145</v>
      </c>
      <c r="AV324" s="13" t="s">
        <v>145</v>
      </c>
      <c r="AW324" s="13" t="s">
        <v>32</v>
      </c>
      <c r="AX324" s="13" t="s">
        <v>76</v>
      </c>
      <c r="AY324" s="241" t="s">
        <v>139</v>
      </c>
    </row>
    <row r="325" s="13" customFormat="1">
      <c r="A325" s="13"/>
      <c r="B325" s="230"/>
      <c r="C325" s="231"/>
      <c r="D325" s="232" t="s">
        <v>147</v>
      </c>
      <c r="E325" s="233" t="s">
        <v>1</v>
      </c>
      <c r="F325" s="234" t="s">
        <v>465</v>
      </c>
      <c r="G325" s="231"/>
      <c r="H325" s="235">
        <v>62.100000000000001</v>
      </c>
      <c r="I325" s="236"/>
      <c r="J325" s="231"/>
      <c r="K325" s="231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147</v>
      </c>
      <c r="AU325" s="241" t="s">
        <v>145</v>
      </c>
      <c r="AV325" s="13" t="s">
        <v>145</v>
      </c>
      <c r="AW325" s="13" t="s">
        <v>32</v>
      </c>
      <c r="AX325" s="13" t="s">
        <v>76</v>
      </c>
      <c r="AY325" s="241" t="s">
        <v>139</v>
      </c>
    </row>
    <row r="326" s="14" customFormat="1">
      <c r="A326" s="14"/>
      <c r="B326" s="257"/>
      <c r="C326" s="258"/>
      <c r="D326" s="232" t="s">
        <v>147</v>
      </c>
      <c r="E326" s="259" t="s">
        <v>1</v>
      </c>
      <c r="F326" s="260" t="s">
        <v>182</v>
      </c>
      <c r="G326" s="258"/>
      <c r="H326" s="261">
        <v>359.55000000000007</v>
      </c>
      <c r="I326" s="262"/>
      <c r="J326" s="258"/>
      <c r="K326" s="258"/>
      <c r="L326" s="263"/>
      <c r="M326" s="264"/>
      <c r="N326" s="265"/>
      <c r="O326" s="265"/>
      <c r="P326" s="265"/>
      <c r="Q326" s="265"/>
      <c r="R326" s="265"/>
      <c r="S326" s="265"/>
      <c r="T326" s="26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7" t="s">
        <v>147</v>
      </c>
      <c r="AU326" s="267" t="s">
        <v>145</v>
      </c>
      <c r="AV326" s="14" t="s">
        <v>144</v>
      </c>
      <c r="AW326" s="14" t="s">
        <v>32</v>
      </c>
      <c r="AX326" s="14" t="s">
        <v>84</v>
      </c>
      <c r="AY326" s="267" t="s">
        <v>139</v>
      </c>
    </row>
    <row r="327" s="2" customFormat="1" ht="16.5" customHeight="1">
      <c r="A327" s="37"/>
      <c r="B327" s="38"/>
      <c r="C327" s="216" t="s">
        <v>466</v>
      </c>
      <c r="D327" s="216" t="s">
        <v>140</v>
      </c>
      <c r="E327" s="217" t="s">
        <v>467</v>
      </c>
      <c r="F327" s="218" t="s">
        <v>468</v>
      </c>
      <c r="G327" s="219" t="s">
        <v>151</v>
      </c>
      <c r="H327" s="220">
        <v>21</v>
      </c>
      <c r="I327" s="221"/>
      <c r="J327" s="222">
        <f>ROUND(I327*H327,2)</f>
        <v>0</v>
      </c>
      <c r="K327" s="223"/>
      <c r="L327" s="43"/>
      <c r="M327" s="224" t="s">
        <v>1</v>
      </c>
      <c r="N327" s="225" t="s">
        <v>42</v>
      </c>
      <c r="O327" s="90"/>
      <c r="P327" s="226">
        <f>O327*H327</f>
        <v>0</v>
      </c>
      <c r="Q327" s="226">
        <v>0</v>
      </c>
      <c r="R327" s="226">
        <f>Q327*H327</f>
        <v>0</v>
      </c>
      <c r="S327" s="226">
        <v>0.025000000000000001</v>
      </c>
      <c r="T327" s="227">
        <f>S327*H327</f>
        <v>0.52500000000000002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28" t="s">
        <v>144</v>
      </c>
      <c r="AT327" s="228" t="s">
        <v>140</v>
      </c>
      <c r="AU327" s="228" t="s">
        <v>145</v>
      </c>
      <c r="AY327" s="16" t="s">
        <v>139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6" t="s">
        <v>145</v>
      </c>
      <c r="BK327" s="229">
        <f>ROUND(I327*H327,2)</f>
        <v>0</v>
      </c>
      <c r="BL327" s="16" t="s">
        <v>144</v>
      </c>
      <c r="BM327" s="228" t="s">
        <v>469</v>
      </c>
    </row>
    <row r="328" s="13" customFormat="1">
      <c r="A328" s="13"/>
      <c r="B328" s="230"/>
      <c r="C328" s="231"/>
      <c r="D328" s="232" t="s">
        <v>147</v>
      </c>
      <c r="E328" s="233" t="s">
        <v>1</v>
      </c>
      <c r="F328" s="234" t="s">
        <v>470</v>
      </c>
      <c r="G328" s="231"/>
      <c r="H328" s="235">
        <v>21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147</v>
      </c>
      <c r="AU328" s="241" t="s">
        <v>145</v>
      </c>
      <c r="AV328" s="13" t="s">
        <v>145</v>
      </c>
      <c r="AW328" s="13" t="s">
        <v>32</v>
      </c>
      <c r="AX328" s="13" t="s">
        <v>76</v>
      </c>
      <c r="AY328" s="241" t="s">
        <v>139</v>
      </c>
    </row>
    <row r="329" s="14" customFormat="1">
      <c r="A329" s="14"/>
      <c r="B329" s="257"/>
      <c r="C329" s="258"/>
      <c r="D329" s="232" t="s">
        <v>147</v>
      </c>
      <c r="E329" s="259" t="s">
        <v>1</v>
      </c>
      <c r="F329" s="260" t="s">
        <v>182</v>
      </c>
      <c r="G329" s="258"/>
      <c r="H329" s="261">
        <v>21</v>
      </c>
      <c r="I329" s="262"/>
      <c r="J329" s="258"/>
      <c r="K329" s="258"/>
      <c r="L329" s="263"/>
      <c r="M329" s="264"/>
      <c r="N329" s="265"/>
      <c r="O329" s="265"/>
      <c r="P329" s="265"/>
      <c r="Q329" s="265"/>
      <c r="R329" s="265"/>
      <c r="S329" s="265"/>
      <c r="T329" s="26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7" t="s">
        <v>147</v>
      </c>
      <c r="AU329" s="267" t="s">
        <v>145</v>
      </c>
      <c r="AV329" s="14" t="s">
        <v>144</v>
      </c>
      <c r="AW329" s="14" t="s">
        <v>32</v>
      </c>
      <c r="AX329" s="14" t="s">
        <v>84</v>
      </c>
      <c r="AY329" s="267" t="s">
        <v>139</v>
      </c>
    </row>
    <row r="330" s="12" customFormat="1" ht="22.8" customHeight="1">
      <c r="A330" s="12"/>
      <c r="B330" s="202"/>
      <c r="C330" s="203"/>
      <c r="D330" s="204" t="s">
        <v>75</v>
      </c>
      <c r="E330" s="268" t="s">
        <v>471</v>
      </c>
      <c r="F330" s="268" t="s">
        <v>472</v>
      </c>
      <c r="G330" s="203"/>
      <c r="H330" s="203"/>
      <c r="I330" s="206"/>
      <c r="J330" s="269">
        <f>BK330</f>
        <v>0</v>
      </c>
      <c r="K330" s="203"/>
      <c r="L330" s="208"/>
      <c r="M330" s="209"/>
      <c r="N330" s="210"/>
      <c r="O330" s="210"/>
      <c r="P330" s="211">
        <f>SUM(P331:P338)</f>
        <v>0</v>
      </c>
      <c r="Q330" s="210"/>
      <c r="R330" s="211">
        <f>SUM(R331:R338)</f>
        <v>0</v>
      </c>
      <c r="S330" s="210"/>
      <c r="T330" s="212">
        <f>SUM(T331:T338)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3" t="s">
        <v>84</v>
      </c>
      <c r="AT330" s="214" t="s">
        <v>75</v>
      </c>
      <c r="AU330" s="214" t="s">
        <v>84</v>
      </c>
      <c r="AY330" s="213" t="s">
        <v>139</v>
      </c>
      <c r="BK330" s="215">
        <f>SUM(BK331:BK338)</f>
        <v>0</v>
      </c>
    </row>
    <row r="331" s="2" customFormat="1" ht="24.15" customHeight="1">
      <c r="A331" s="37"/>
      <c r="B331" s="38"/>
      <c r="C331" s="216" t="s">
        <v>473</v>
      </c>
      <c r="D331" s="216" t="s">
        <v>140</v>
      </c>
      <c r="E331" s="217" t="s">
        <v>474</v>
      </c>
      <c r="F331" s="218" t="s">
        <v>475</v>
      </c>
      <c r="G331" s="219" t="s">
        <v>208</v>
      </c>
      <c r="H331" s="220">
        <v>7.1660000000000004</v>
      </c>
      <c r="I331" s="221"/>
      <c r="J331" s="222">
        <f>ROUND(I331*H331,2)</f>
        <v>0</v>
      </c>
      <c r="K331" s="223"/>
      <c r="L331" s="43"/>
      <c r="M331" s="224" t="s">
        <v>1</v>
      </c>
      <c r="N331" s="225" t="s">
        <v>42</v>
      </c>
      <c r="O331" s="90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144</v>
      </c>
      <c r="AT331" s="228" t="s">
        <v>140</v>
      </c>
      <c r="AU331" s="228" t="s">
        <v>145</v>
      </c>
      <c r="AY331" s="16" t="s">
        <v>139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145</v>
      </c>
      <c r="BK331" s="229">
        <f>ROUND(I331*H331,2)</f>
        <v>0</v>
      </c>
      <c r="BL331" s="16" t="s">
        <v>144</v>
      </c>
      <c r="BM331" s="228" t="s">
        <v>476</v>
      </c>
    </row>
    <row r="332" s="2" customFormat="1" ht="16.5" customHeight="1">
      <c r="A332" s="37"/>
      <c r="B332" s="38"/>
      <c r="C332" s="216" t="s">
        <v>477</v>
      </c>
      <c r="D332" s="216" t="s">
        <v>140</v>
      </c>
      <c r="E332" s="217" t="s">
        <v>478</v>
      </c>
      <c r="F332" s="218" t="s">
        <v>479</v>
      </c>
      <c r="G332" s="219" t="s">
        <v>186</v>
      </c>
      <c r="H332" s="220">
        <v>4</v>
      </c>
      <c r="I332" s="221"/>
      <c r="J332" s="222">
        <f>ROUND(I332*H332,2)</f>
        <v>0</v>
      </c>
      <c r="K332" s="223"/>
      <c r="L332" s="43"/>
      <c r="M332" s="224" t="s">
        <v>1</v>
      </c>
      <c r="N332" s="225" t="s">
        <v>42</v>
      </c>
      <c r="O332" s="90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28" t="s">
        <v>144</v>
      </c>
      <c r="AT332" s="228" t="s">
        <v>140</v>
      </c>
      <c r="AU332" s="228" t="s">
        <v>145</v>
      </c>
      <c r="AY332" s="16" t="s">
        <v>139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6" t="s">
        <v>145</v>
      </c>
      <c r="BK332" s="229">
        <f>ROUND(I332*H332,2)</f>
        <v>0</v>
      </c>
      <c r="BL332" s="16" t="s">
        <v>144</v>
      </c>
      <c r="BM332" s="228" t="s">
        <v>480</v>
      </c>
    </row>
    <row r="333" s="2" customFormat="1" ht="24.15" customHeight="1">
      <c r="A333" s="37"/>
      <c r="B333" s="38"/>
      <c r="C333" s="216" t="s">
        <v>481</v>
      </c>
      <c r="D333" s="216" t="s">
        <v>140</v>
      </c>
      <c r="E333" s="217" t="s">
        <v>482</v>
      </c>
      <c r="F333" s="218" t="s">
        <v>483</v>
      </c>
      <c r="G333" s="219" t="s">
        <v>186</v>
      </c>
      <c r="H333" s="220">
        <v>80</v>
      </c>
      <c r="I333" s="221"/>
      <c r="J333" s="222">
        <f>ROUND(I333*H333,2)</f>
        <v>0</v>
      </c>
      <c r="K333" s="223"/>
      <c r="L333" s="43"/>
      <c r="M333" s="224" t="s">
        <v>1</v>
      </c>
      <c r="N333" s="225" t="s">
        <v>42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144</v>
      </c>
      <c r="AT333" s="228" t="s">
        <v>140</v>
      </c>
      <c r="AU333" s="228" t="s">
        <v>145</v>
      </c>
      <c r="AY333" s="16" t="s">
        <v>139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145</v>
      </c>
      <c r="BK333" s="229">
        <f>ROUND(I333*H333,2)</f>
        <v>0</v>
      </c>
      <c r="BL333" s="16" t="s">
        <v>144</v>
      </c>
      <c r="BM333" s="228" t="s">
        <v>484</v>
      </c>
    </row>
    <row r="334" s="13" customFormat="1">
      <c r="A334" s="13"/>
      <c r="B334" s="230"/>
      <c r="C334" s="231"/>
      <c r="D334" s="232" t="s">
        <v>147</v>
      </c>
      <c r="E334" s="231"/>
      <c r="F334" s="234" t="s">
        <v>485</v>
      </c>
      <c r="G334" s="231"/>
      <c r="H334" s="235">
        <v>80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147</v>
      </c>
      <c r="AU334" s="241" t="s">
        <v>145</v>
      </c>
      <c r="AV334" s="13" t="s">
        <v>145</v>
      </c>
      <c r="AW334" s="13" t="s">
        <v>4</v>
      </c>
      <c r="AX334" s="13" t="s">
        <v>84</v>
      </c>
      <c r="AY334" s="241" t="s">
        <v>139</v>
      </c>
    </row>
    <row r="335" s="2" customFormat="1" ht="24.15" customHeight="1">
      <c r="A335" s="37"/>
      <c r="B335" s="38"/>
      <c r="C335" s="216" t="s">
        <v>486</v>
      </c>
      <c r="D335" s="216" t="s">
        <v>140</v>
      </c>
      <c r="E335" s="217" t="s">
        <v>487</v>
      </c>
      <c r="F335" s="218" t="s">
        <v>488</v>
      </c>
      <c r="G335" s="219" t="s">
        <v>208</v>
      </c>
      <c r="H335" s="220">
        <v>7.1660000000000004</v>
      </c>
      <c r="I335" s="221"/>
      <c r="J335" s="222">
        <f>ROUND(I335*H335,2)</f>
        <v>0</v>
      </c>
      <c r="K335" s="223"/>
      <c r="L335" s="43"/>
      <c r="M335" s="224" t="s">
        <v>1</v>
      </c>
      <c r="N335" s="225" t="s">
        <v>42</v>
      </c>
      <c r="O335" s="90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28" t="s">
        <v>144</v>
      </c>
      <c r="AT335" s="228" t="s">
        <v>140</v>
      </c>
      <c r="AU335" s="228" t="s">
        <v>145</v>
      </c>
      <c r="AY335" s="16" t="s">
        <v>139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6" t="s">
        <v>145</v>
      </c>
      <c r="BK335" s="229">
        <f>ROUND(I335*H335,2)</f>
        <v>0</v>
      </c>
      <c r="BL335" s="16" t="s">
        <v>144</v>
      </c>
      <c r="BM335" s="228" t="s">
        <v>489</v>
      </c>
    </row>
    <row r="336" s="2" customFormat="1" ht="24.15" customHeight="1">
      <c r="A336" s="37"/>
      <c r="B336" s="38"/>
      <c r="C336" s="216" t="s">
        <v>490</v>
      </c>
      <c r="D336" s="216" t="s">
        <v>140</v>
      </c>
      <c r="E336" s="217" t="s">
        <v>491</v>
      </c>
      <c r="F336" s="218" t="s">
        <v>492</v>
      </c>
      <c r="G336" s="219" t="s">
        <v>208</v>
      </c>
      <c r="H336" s="220">
        <v>143.31999999999999</v>
      </c>
      <c r="I336" s="221"/>
      <c r="J336" s="222">
        <f>ROUND(I336*H336,2)</f>
        <v>0</v>
      </c>
      <c r="K336" s="223"/>
      <c r="L336" s="43"/>
      <c r="M336" s="224" t="s">
        <v>1</v>
      </c>
      <c r="N336" s="225" t="s">
        <v>42</v>
      </c>
      <c r="O336" s="90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144</v>
      </c>
      <c r="AT336" s="228" t="s">
        <v>140</v>
      </c>
      <c r="AU336" s="228" t="s">
        <v>145</v>
      </c>
      <c r="AY336" s="16" t="s">
        <v>139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145</v>
      </c>
      <c r="BK336" s="229">
        <f>ROUND(I336*H336,2)</f>
        <v>0</v>
      </c>
      <c r="BL336" s="16" t="s">
        <v>144</v>
      </c>
      <c r="BM336" s="228" t="s">
        <v>493</v>
      </c>
    </row>
    <row r="337" s="13" customFormat="1">
      <c r="A337" s="13"/>
      <c r="B337" s="230"/>
      <c r="C337" s="231"/>
      <c r="D337" s="232" t="s">
        <v>147</v>
      </c>
      <c r="E337" s="231"/>
      <c r="F337" s="234" t="s">
        <v>494</v>
      </c>
      <c r="G337" s="231"/>
      <c r="H337" s="235">
        <v>143.31999999999999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147</v>
      </c>
      <c r="AU337" s="241" t="s">
        <v>145</v>
      </c>
      <c r="AV337" s="13" t="s">
        <v>145</v>
      </c>
      <c r="AW337" s="13" t="s">
        <v>4</v>
      </c>
      <c r="AX337" s="13" t="s">
        <v>84</v>
      </c>
      <c r="AY337" s="241" t="s">
        <v>139</v>
      </c>
    </row>
    <row r="338" s="2" customFormat="1" ht="33" customHeight="1">
      <c r="A338" s="37"/>
      <c r="B338" s="38"/>
      <c r="C338" s="216" t="s">
        <v>495</v>
      </c>
      <c r="D338" s="216" t="s">
        <v>140</v>
      </c>
      <c r="E338" s="217" t="s">
        <v>496</v>
      </c>
      <c r="F338" s="218" t="s">
        <v>497</v>
      </c>
      <c r="G338" s="219" t="s">
        <v>208</v>
      </c>
      <c r="H338" s="220">
        <v>7.1660000000000004</v>
      </c>
      <c r="I338" s="221"/>
      <c r="J338" s="222">
        <f>ROUND(I338*H338,2)</f>
        <v>0</v>
      </c>
      <c r="K338" s="223"/>
      <c r="L338" s="43"/>
      <c r="M338" s="224" t="s">
        <v>1</v>
      </c>
      <c r="N338" s="225" t="s">
        <v>42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144</v>
      </c>
      <c r="AT338" s="228" t="s">
        <v>140</v>
      </c>
      <c r="AU338" s="228" t="s">
        <v>145</v>
      </c>
      <c r="AY338" s="16" t="s">
        <v>139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145</v>
      </c>
      <c r="BK338" s="229">
        <f>ROUND(I338*H338,2)</f>
        <v>0</v>
      </c>
      <c r="BL338" s="16" t="s">
        <v>144</v>
      </c>
      <c r="BM338" s="228" t="s">
        <v>498</v>
      </c>
    </row>
    <row r="339" s="12" customFormat="1" ht="25.92" customHeight="1">
      <c r="A339" s="12"/>
      <c r="B339" s="202"/>
      <c r="C339" s="203"/>
      <c r="D339" s="204" t="s">
        <v>75</v>
      </c>
      <c r="E339" s="205" t="s">
        <v>499</v>
      </c>
      <c r="F339" s="205" t="s">
        <v>500</v>
      </c>
      <c r="G339" s="203"/>
      <c r="H339" s="203"/>
      <c r="I339" s="206"/>
      <c r="J339" s="207">
        <f>BK339</f>
        <v>0</v>
      </c>
      <c r="K339" s="203"/>
      <c r="L339" s="208"/>
      <c r="M339" s="209"/>
      <c r="N339" s="210"/>
      <c r="O339" s="210"/>
      <c r="P339" s="211">
        <f>SUM(P340:P365)</f>
        <v>0</v>
      </c>
      <c r="Q339" s="210"/>
      <c r="R339" s="211">
        <f>SUM(R340:R365)</f>
        <v>0.11369</v>
      </c>
      <c r="S339" s="210"/>
      <c r="T339" s="212">
        <f>SUM(T340:T365)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3" t="s">
        <v>145</v>
      </c>
      <c r="AT339" s="214" t="s">
        <v>75</v>
      </c>
      <c r="AU339" s="214" t="s">
        <v>76</v>
      </c>
      <c r="AY339" s="213" t="s">
        <v>139</v>
      </c>
      <c r="BK339" s="215">
        <f>SUM(BK340:BK365)</f>
        <v>0</v>
      </c>
    </row>
    <row r="340" s="2" customFormat="1" ht="21.75" customHeight="1">
      <c r="A340" s="37"/>
      <c r="B340" s="38"/>
      <c r="C340" s="216" t="s">
        <v>501</v>
      </c>
      <c r="D340" s="216" t="s">
        <v>140</v>
      </c>
      <c r="E340" s="217" t="s">
        <v>502</v>
      </c>
      <c r="F340" s="218" t="s">
        <v>503</v>
      </c>
      <c r="G340" s="219" t="s">
        <v>151</v>
      </c>
      <c r="H340" s="220">
        <v>3</v>
      </c>
      <c r="I340" s="221"/>
      <c r="J340" s="222">
        <f>ROUND(I340*H340,2)</f>
        <v>0</v>
      </c>
      <c r="K340" s="223"/>
      <c r="L340" s="43"/>
      <c r="M340" s="224" t="s">
        <v>1</v>
      </c>
      <c r="N340" s="225" t="s">
        <v>42</v>
      </c>
      <c r="O340" s="90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162</v>
      </c>
      <c r="AT340" s="228" t="s">
        <v>140</v>
      </c>
      <c r="AU340" s="228" t="s">
        <v>84</v>
      </c>
      <c r="AY340" s="16" t="s">
        <v>139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145</v>
      </c>
      <c r="BK340" s="229">
        <f>ROUND(I340*H340,2)</f>
        <v>0</v>
      </c>
      <c r="BL340" s="16" t="s">
        <v>162</v>
      </c>
      <c r="BM340" s="228" t="s">
        <v>504</v>
      </c>
    </row>
    <row r="341" s="2" customFormat="1" ht="21.75" customHeight="1">
      <c r="A341" s="37"/>
      <c r="B341" s="38"/>
      <c r="C341" s="216" t="s">
        <v>505</v>
      </c>
      <c r="D341" s="216" t="s">
        <v>140</v>
      </c>
      <c r="E341" s="217" t="s">
        <v>506</v>
      </c>
      <c r="F341" s="218" t="s">
        <v>507</v>
      </c>
      <c r="G341" s="219" t="s">
        <v>151</v>
      </c>
      <c r="H341" s="220">
        <v>1</v>
      </c>
      <c r="I341" s="221"/>
      <c r="J341" s="222">
        <f>ROUND(I341*H341,2)</f>
        <v>0</v>
      </c>
      <c r="K341" s="223"/>
      <c r="L341" s="43"/>
      <c r="M341" s="224" t="s">
        <v>1</v>
      </c>
      <c r="N341" s="225" t="s">
        <v>42</v>
      </c>
      <c r="O341" s="90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28" t="s">
        <v>162</v>
      </c>
      <c r="AT341" s="228" t="s">
        <v>140</v>
      </c>
      <c r="AU341" s="228" t="s">
        <v>84</v>
      </c>
      <c r="AY341" s="16" t="s">
        <v>139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6" t="s">
        <v>145</v>
      </c>
      <c r="BK341" s="229">
        <f>ROUND(I341*H341,2)</f>
        <v>0</v>
      </c>
      <c r="BL341" s="16" t="s">
        <v>162</v>
      </c>
      <c r="BM341" s="228" t="s">
        <v>508</v>
      </c>
    </row>
    <row r="342" s="2" customFormat="1" ht="33" customHeight="1">
      <c r="A342" s="37"/>
      <c r="B342" s="38"/>
      <c r="C342" s="242" t="s">
        <v>509</v>
      </c>
      <c r="D342" s="242" t="s">
        <v>154</v>
      </c>
      <c r="E342" s="243" t="s">
        <v>510</v>
      </c>
      <c r="F342" s="244" t="s">
        <v>511</v>
      </c>
      <c r="G342" s="245" t="s">
        <v>512</v>
      </c>
      <c r="H342" s="246">
        <v>1</v>
      </c>
      <c r="I342" s="247"/>
      <c r="J342" s="248">
        <f>ROUND(I342*H342,2)</f>
        <v>0</v>
      </c>
      <c r="K342" s="249"/>
      <c r="L342" s="250"/>
      <c r="M342" s="251" t="s">
        <v>1</v>
      </c>
      <c r="N342" s="252" t="s">
        <v>42</v>
      </c>
      <c r="O342" s="90"/>
      <c r="P342" s="226">
        <f>O342*H342</f>
        <v>0</v>
      </c>
      <c r="Q342" s="226">
        <v>0.02</v>
      </c>
      <c r="R342" s="226">
        <f>Q342*H342</f>
        <v>0.02</v>
      </c>
      <c r="S342" s="226">
        <v>0</v>
      </c>
      <c r="T342" s="227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28" t="s">
        <v>161</v>
      </c>
      <c r="AT342" s="228" t="s">
        <v>154</v>
      </c>
      <c r="AU342" s="228" t="s">
        <v>84</v>
      </c>
      <c r="AY342" s="16" t="s">
        <v>139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6" t="s">
        <v>145</v>
      </c>
      <c r="BK342" s="229">
        <f>ROUND(I342*H342,2)</f>
        <v>0</v>
      </c>
      <c r="BL342" s="16" t="s">
        <v>162</v>
      </c>
      <c r="BM342" s="228" t="s">
        <v>513</v>
      </c>
    </row>
    <row r="343" s="2" customFormat="1">
      <c r="A343" s="37"/>
      <c r="B343" s="38"/>
      <c r="C343" s="39"/>
      <c r="D343" s="232" t="s">
        <v>171</v>
      </c>
      <c r="E343" s="39"/>
      <c r="F343" s="253" t="s">
        <v>514</v>
      </c>
      <c r="G343" s="39"/>
      <c r="H343" s="39"/>
      <c r="I343" s="254"/>
      <c r="J343" s="39"/>
      <c r="K343" s="39"/>
      <c r="L343" s="43"/>
      <c r="M343" s="255"/>
      <c r="N343" s="256"/>
      <c r="O343" s="90"/>
      <c r="P343" s="90"/>
      <c r="Q343" s="90"/>
      <c r="R343" s="90"/>
      <c r="S343" s="90"/>
      <c r="T343" s="91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171</v>
      </c>
      <c r="AU343" s="16" t="s">
        <v>84</v>
      </c>
    </row>
    <row r="344" s="13" customFormat="1">
      <c r="A344" s="13"/>
      <c r="B344" s="230"/>
      <c r="C344" s="231"/>
      <c r="D344" s="232" t="s">
        <v>147</v>
      </c>
      <c r="E344" s="233" t="s">
        <v>1</v>
      </c>
      <c r="F344" s="234" t="s">
        <v>515</v>
      </c>
      <c r="G344" s="231"/>
      <c r="H344" s="235">
        <v>1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147</v>
      </c>
      <c r="AU344" s="241" t="s">
        <v>84</v>
      </c>
      <c r="AV344" s="13" t="s">
        <v>145</v>
      </c>
      <c r="AW344" s="13" t="s">
        <v>32</v>
      </c>
      <c r="AX344" s="13" t="s">
        <v>84</v>
      </c>
      <c r="AY344" s="241" t="s">
        <v>139</v>
      </c>
    </row>
    <row r="345" s="2" customFormat="1" ht="24.15" customHeight="1">
      <c r="A345" s="37"/>
      <c r="B345" s="38"/>
      <c r="C345" s="242" t="s">
        <v>516</v>
      </c>
      <c r="D345" s="242" t="s">
        <v>154</v>
      </c>
      <c r="E345" s="243" t="s">
        <v>517</v>
      </c>
      <c r="F345" s="244" t="s">
        <v>518</v>
      </c>
      <c r="G345" s="245" t="s">
        <v>512</v>
      </c>
      <c r="H345" s="246">
        <v>1</v>
      </c>
      <c r="I345" s="247"/>
      <c r="J345" s="248">
        <f>ROUND(I345*H345,2)</f>
        <v>0</v>
      </c>
      <c r="K345" s="249"/>
      <c r="L345" s="250"/>
      <c r="M345" s="251" t="s">
        <v>1</v>
      </c>
      <c r="N345" s="252" t="s">
        <v>42</v>
      </c>
      <c r="O345" s="90"/>
      <c r="P345" s="226">
        <f>O345*H345</f>
        <v>0</v>
      </c>
      <c r="Q345" s="226">
        <v>0.025999999999999999</v>
      </c>
      <c r="R345" s="226">
        <f>Q345*H345</f>
        <v>0.025999999999999999</v>
      </c>
      <c r="S345" s="226">
        <v>0</v>
      </c>
      <c r="T345" s="227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28" t="s">
        <v>161</v>
      </c>
      <c r="AT345" s="228" t="s">
        <v>154</v>
      </c>
      <c r="AU345" s="228" t="s">
        <v>84</v>
      </c>
      <c r="AY345" s="16" t="s">
        <v>139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6" t="s">
        <v>145</v>
      </c>
      <c r="BK345" s="229">
        <f>ROUND(I345*H345,2)</f>
        <v>0</v>
      </c>
      <c r="BL345" s="16" t="s">
        <v>162</v>
      </c>
      <c r="BM345" s="228" t="s">
        <v>519</v>
      </c>
    </row>
    <row r="346" s="2" customFormat="1">
      <c r="A346" s="37"/>
      <c r="B346" s="38"/>
      <c r="C346" s="39"/>
      <c r="D346" s="232" t="s">
        <v>171</v>
      </c>
      <c r="E346" s="39"/>
      <c r="F346" s="253" t="s">
        <v>514</v>
      </c>
      <c r="G346" s="39"/>
      <c r="H346" s="39"/>
      <c r="I346" s="254"/>
      <c r="J346" s="39"/>
      <c r="K346" s="39"/>
      <c r="L346" s="43"/>
      <c r="M346" s="255"/>
      <c r="N346" s="256"/>
      <c r="O346" s="90"/>
      <c r="P346" s="90"/>
      <c r="Q346" s="90"/>
      <c r="R346" s="90"/>
      <c r="S346" s="90"/>
      <c r="T346" s="91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16" t="s">
        <v>171</v>
      </c>
      <c r="AU346" s="16" t="s">
        <v>84</v>
      </c>
    </row>
    <row r="347" s="13" customFormat="1">
      <c r="A347" s="13"/>
      <c r="B347" s="230"/>
      <c r="C347" s="231"/>
      <c r="D347" s="232" t="s">
        <v>147</v>
      </c>
      <c r="E347" s="233" t="s">
        <v>1</v>
      </c>
      <c r="F347" s="234" t="s">
        <v>520</v>
      </c>
      <c r="G347" s="231"/>
      <c r="H347" s="235">
        <v>1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147</v>
      </c>
      <c r="AU347" s="241" t="s">
        <v>84</v>
      </c>
      <c r="AV347" s="13" t="s">
        <v>145</v>
      </c>
      <c r="AW347" s="13" t="s">
        <v>32</v>
      </c>
      <c r="AX347" s="13" t="s">
        <v>84</v>
      </c>
      <c r="AY347" s="241" t="s">
        <v>139</v>
      </c>
    </row>
    <row r="348" s="2" customFormat="1" ht="24.15" customHeight="1">
      <c r="A348" s="37"/>
      <c r="B348" s="38"/>
      <c r="C348" s="242" t="s">
        <v>521</v>
      </c>
      <c r="D348" s="242" t="s">
        <v>154</v>
      </c>
      <c r="E348" s="243" t="s">
        <v>522</v>
      </c>
      <c r="F348" s="244" t="s">
        <v>523</v>
      </c>
      <c r="G348" s="245" t="s">
        <v>512</v>
      </c>
      <c r="H348" s="246">
        <v>1</v>
      </c>
      <c r="I348" s="247"/>
      <c r="J348" s="248">
        <f>ROUND(I348*H348,2)</f>
        <v>0</v>
      </c>
      <c r="K348" s="249"/>
      <c r="L348" s="250"/>
      <c r="M348" s="251" t="s">
        <v>1</v>
      </c>
      <c r="N348" s="252" t="s">
        <v>42</v>
      </c>
      <c r="O348" s="90"/>
      <c r="P348" s="226">
        <f>O348*H348</f>
        <v>0</v>
      </c>
      <c r="Q348" s="226">
        <v>0.025999999999999999</v>
      </c>
      <c r="R348" s="226">
        <f>Q348*H348</f>
        <v>0.025999999999999999</v>
      </c>
      <c r="S348" s="226">
        <v>0</v>
      </c>
      <c r="T348" s="227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28" t="s">
        <v>161</v>
      </c>
      <c r="AT348" s="228" t="s">
        <v>154</v>
      </c>
      <c r="AU348" s="228" t="s">
        <v>84</v>
      </c>
      <c r="AY348" s="16" t="s">
        <v>139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6" t="s">
        <v>145</v>
      </c>
      <c r="BK348" s="229">
        <f>ROUND(I348*H348,2)</f>
        <v>0</v>
      </c>
      <c r="BL348" s="16" t="s">
        <v>162</v>
      </c>
      <c r="BM348" s="228" t="s">
        <v>524</v>
      </c>
    </row>
    <row r="349" s="2" customFormat="1">
      <c r="A349" s="37"/>
      <c r="B349" s="38"/>
      <c r="C349" s="39"/>
      <c r="D349" s="232" t="s">
        <v>171</v>
      </c>
      <c r="E349" s="39"/>
      <c r="F349" s="253" t="s">
        <v>514</v>
      </c>
      <c r="G349" s="39"/>
      <c r="H349" s="39"/>
      <c r="I349" s="254"/>
      <c r="J349" s="39"/>
      <c r="K349" s="39"/>
      <c r="L349" s="43"/>
      <c r="M349" s="255"/>
      <c r="N349" s="256"/>
      <c r="O349" s="90"/>
      <c r="P349" s="90"/>
      <c r="Q349" s="90"/>
      <c r="R349" s="90"/>
      <c r="S349" s="90"/>
      <c r="T349" s="91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16" t="s">
        <v>171</v>
      </c>
      <c r="AU349" s="16" t="s">
        <v>84</v>
      </c>
    </row>
    <row r="350" s="13" customFormat="1">
      <c r="A350" s="13"/>
      <c r="B350" s="230"/>
      <c r="C350" s="231"/>
      <c r="D350" s="232" t="s">
        <v>147</v>
      </c>
      <c r="E350" s="233" t="s">
        <v>1</v>
      </c>
      <c r="F350" s="234" t="s">
        <v>525</v>
      </c>
      <c r="G350" s="231"/>
      <c r="H350" s="235">
        <v>1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147</v>
      </c>
      <c r="AU350" s="241" t="s">
        <v>84</v>
      </c>
      <c r="AV350" s="13" t="s">
        <v>145</v>
      </c>
      <c r="AW350" s="13" t="s">
        <v>32</v>
      </c>
      <c r="AX350" s="13" t="s">
        <v>84</v>
      </c>
      <c r="AY350" s="241" t="s">
        <v>139</v>
      </c>
    </row>
    <row r="351" s="2" customFormat="1" ht="21.75" customHeight="1">
      <c r="A351" s="37"/>
      <c r="B351" s="38"/>
      <c r="C351" s="216" t="s">
        <v>219</v>
      </c>
      <c r="D351" s="216" t="s">
        <v>140</v>
      </c>
      <c r="E351" s="217" t="s">
        <v>526</v>
      </c>
      <c r="F351" s="218" t="s">
        <v>527</v>
      </c>
      <c r="G351" s="219" t="s">
        <v>151</v>
      </c>
      <c r="H351" s="220">
        <v>1</v>
      </c>
      <c r="I351" s="221"/>
      <c r="J351" s="222">
        <f>ROUND(I351*H351,2)</f>
        <v>0</v>
      </c>
      <c r="K351" s="223"/>
      <c r="L351" s="43"/>
      <c r="M351" s="224" t="s">
        <v>1</v>
      </c>
      <c r="N351" s="225" t="s">
        <v>42</v>
      </c>
      <c r="O351" s="90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28" t="s">
        <v>162</v>
      </c>
      <c r="AT351" s="228" t="s">
        <v>140</v>
      </c>
      <c r="AU351" s="228" t="s">
        <v>84</v>
      </c>
      <c r="AY351" s="16" t="s">
        <v>139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6" t="s">
        <v>145</v>
      </c>
      <c r="BK351" s="229">
        <f>ROUND(I351*H351,2)</f>
        <v>0</v>
      </c>
      <c r="BL351" s="16" t="s">
        <v>162</v>
      </c>
      <c r="BM351" s="228" t="s">
        <v>528</v>
      </c>
    </row>
    <row r="352" s="2" customFormat="1" ht="21.75" customHeight="1">
      <c r="A352" s="37"/>
      <c r="B352" s="38"/>
      <c r="C352" s="242" t="s">
        <v>529</v>
      </c>
      <c r="D352" s="242" t="s">
        <v>154</v>
      </c>
      <c r="E352" s="243" t="s">
        <v>530</v>
      </c>
      <c r="F352" s="244" t="s">
        <v>531</v>
      </c>
      <c r="G352" s="245" t="s">
        <v>151</v>
      </c>
      <c r="H352" s="246">
        <v>1</v>
      </c>
      <c r="I352" s="247"/>
      <c r="J352" s="248">
        <f>ROUND(I352*H352,2)</f>
        <v>0</v>
      </c>
      <c r="K352" s="249"/>
      <c r="L352" s="250"/>
      <c r="M352" s="251" t="s">
        <v>1</v>
      </c>
      <c r="N352" s="252" t="s">
        <v>42</v>
      </c>
      <c r="O352" s="90"/>
      <c r="P352" s="226">
        <f>O352*H352</f>
        <v>0</v>
      </c>
      <c r="Q352" s="226">
        <v>0.032000000000000001</v>
      </c>
      <c r="R352" s="226">
        <f>Q352*H352</f>
        <v>0.032000000000000001</v>
      </c>
      <c r="S352" s="226">
        <v>0</v>
      </c>
      <c r="T352" s="22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161</v>
      </c>
      <c r="AT352" s="228" t="s">
        <v>154</v>
      </c>
      <c r="AU352" s="228" t="s">
        <v>84</v>
      </c>
      <c r="AY352" s="16" t="s">
        <v>139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145</v>
      </c>
      <c r="BK352" s="229">
        <f>ROUND(I352*H352,2)</f>
        <v>0</v>
      </c>
      <c r="BL352" s="16" t="s">
        <v>162</v>
      </c>
      <c r="BM352" s="228" t="s">
        <v>532</v>
      </c>
    </row>
    <row r="353" s="2" customFormat="1" ht="16.5" customHeight="1">
      <c r="A353" s="37"/>
      <c r="B353" s="38"/>
      <c r="C353" s="216" t="s">
        <v>533</v>
      </c>
      <c r="D353" s="216" t="s">
        <v>140</v>
      </c>
      <c r="E353" s="217" t="s">
        <v>534</v>
      </c>
      <c r="F353" s="218" t="s">
        <v>535</v>
      </c>
      <c r="G353" s="219" t="s">
        <v>151</v>
      </c>
      <c r="H353" s="220">
        <v>4</v>
      </c>
      <c r="I353" s="221"/>
      <c r="J353" s="222">
        <f>ROUND(I353*H353,2)</f>
        <v>0</v>
      </c>
      <c r="K353" s="223"/>
      <c r="L353" s="43"/>
      <c r="M353" s="224" t="s">
        <v>1</v>
      </c>
      <c r="N353" s="225" t="s">
        <v>42</v>
      </c>
      <c r="O353" s="90"/>
      <c r="P353" s="226">
        <f>O353*H353</f>
        <v>0</v>
      </c>
      <c r="Q353" s="226">
        <v>0.0015</v>
      </c>
      <c r="R353" s="226">
        <f>Q353*H353</f>
        <v>0.0060000000000000001</v>
      </c>
      <c r="S353" s="226">
        <v>0</v>
      </c>
      <c r="T353" s="227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28" t="s">
        <v>162</v>
      </c>
      <c r="AT353" s="228" t="s">
        <v>140</v>
      </c>
      <c r="AU353" s="228" t="s">
        <v>84</v>
      </c>
      <c r="AY353" s="16" t="s">
        <v>139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6" t="s">
        <v>145</v>
      </c>
      <c r="BK353" s="229">
        <f>ROUND(I353*H353,2)</f>
        <v>0</v>
      </c>
      <c r="BL353" s="16" t="s">
        <v>162</v>
      </c>
      <c r="BM353" s="228" t="s">
        <v>536</v>
      </c>
    </row>
    <row r="354" s="2" customFormat="1" ht="16.5" customHeight="1">
      <c r="A354" s="37"/>
      <c r="B354" s="38"/>
      <c r="C354" s="242" t="s">
        <v>296</v>
      </c>
      <c r="D354" s="242" t="s">
        <v>154</v>
      </c>
      <c r="E354" s="243" t="s">
        <v>537</v>
      </c>
      <c r="F354" s="244" t="s">
        <v>538</v>
      </c>
      <c r="G354" s="245" t="s">
        <v>151</v>
      </c>
      <c r="H354" s="246">
        <v>4</v>
      </c>
      <c r="I354" s="247"/>
      <c r="J354" s="248">
        <f>ROUND(I354*H354,2)</f>
        <v>0</v>
      </c>
      <c r="K354" s="249"/>
      <c r="L354" s="250"/>
      <c r="M354" s="251" t="s">
        <v>1</v>
      </c>
      <c r="N354" s="252" t="s">
        <v>42</v>
      </c>
      <c r="O354" s="90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28" t="s">
        <v>161</v>
      </c>
      <c r="AT354" s="228" t="s">
        <v>154</v>
      </c>
      <c r="AU354" s="228" t="s">
        <v>84</v>
      </c>
      <c r="AY354" s="16" t="s">
        <v>139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6" t="s">
        <v>145</v>
      </c>
      <c r="BK354" s="229">
        <f>ROUND(I354*H354,2)</f>
        <v>0</v>
      </c>
      <c r="BL354" s="16" t="s">
        <v>162</v>
      </c>
      <c r="BM354" s="228" t="s">
        <v>539</v>
      </c>
    </row>
    <row r="355" s="2" customFormat="1">
      <c r="A355" s="37"/>
      <c r="B355" s="38"/>
      <c r="C355" s="39"/>
      <c r="D355" s="232" t="s">
        <v>171</v>
      </c>
      <c r="E355" s="39"/>
      <c r="F355" s="253" t="s">
        <v>540</v>
      </c>
      <c r="G355" s="39"/>
      <c r="H355" s="39"/>
      <c r="I355" s="254"/>
      <c r="J355" s="39"/>
      <c r="K355" s="39"/>
      <c r="L355" s="43"/>
      <c r="M355" s="255"/>
      <c r="N355" s="256"/>
      <c r="O355" s="90"/>
      <c r="P355" s="90"/>
      <c r="Q355" s="90"/>
      <c r="R355" s="90"/>
      <c r="S355" s="90"/>
      <c r="T355" s="91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171</v>
      </c>
      <c r="AU355" s="16" t="s">
        <v>84</v>
      </c>
    </row>
    <row r="356" s="2" customFormat="1" ht="24.15" customHeight="1">
      <c r="A356" s="37"/>
      <c r="B356" s="38"/>
      <c r="C356" s="216" t="s">
        <v>541</v>
      </c>
      <c r="D356" s="216" t="s">
        <v>140</v>
      </c>
      <c r="E356" s="217" t="s">
        <v>542</v>
      </c>
      <c r="F356" s="218" t="s">
        <v>543</v>
      </c>
      <c r="G356" s="219" t="s">
        <v>151</v>
      </c>
      <c r="H356" s="220">
        <v>3</v>
      </c>
      <c r="I356" s="221"/>
      <c r="J356" s="222">
        <f>ROUND(I356*H356,2)</f>
        <v>0</v>
      </c>
      <c r="K356" s="223"/>
      <c r="L356" s="43"/>
      <c r="M356" s="224" t="s">
        <v>1</v>
      </c>
      <c r="N356" s="225" t="s">
        <v>42</v>
      </c>
      <c r="O356" s="90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28" t="s">
        <v>162</v>
      </c>
      <c r="AT356" s="228" t="s">
        <v>140</v>
      </c>
      <c r="AU356" s="228" t="s">
        <v>84</v>
      </c>
      <c r="AY356" s="16" t="s">
        <v>139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6" t="s">
        <v>145</v>
      </c>
      <c r="BK356" s="229">
        <f>ROUND(I356*H356,2)</f>
        <v>0</v>
      </c>
      <c r="BL356" s="16" t="s">
        <v>162</v>
      </c>
      <c r="BM356" s="228" t="s">
        <v>544</v>
      </c>
    </row>
    <row r="357" s="2" customFormat="1" ht="24.15" customHeight="1">
      <c r="A357" s="37"/>
      <c r="B357" s="38"/>
      <c r="C357" s="242" t="s">
        <v>545</v>
      </c>
      <c r="D357" s="242" t="s">
        <v>154</v>
      </c>
      <c r="E357" s="243" t="s">
        <v>546</v>
      </c>
      <c r="F357" s="244" t="s">
        <v>547</v>
      </c>
      <c r="G357" s="245" t="s">
        <v>151</v>
      </c>
      <c r="H357" s="246">
        <v>3</v>
      </c>
      <c r="I357" s="247"/>
      <c r="J357" s="248">
        <f>ROUND(I357*H357,2)</f>
        <v>0</v>
      </c>
      <c r="K357" s="249"/>
      <c r="L357" s="250"/>
      <c r="M357" s="251" t="s">
        <v>1</v>
      </c>
      <c r="N357" s="252" t="s">
        <v>42</v>
      </c>
      <c r="O357" s="90"/>
      <c r="P357" s="226">
        <f>O357*H357</f>
        <v>0</v>
      </c>
      <c r="Q357" s="226">
        <v>0.00123</v>
      </c>
      <c r="R357" s="226">
        <f>Q357*H357</f>
        <v>0.0036899999999999997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161</v>
      </c>
      <c r="AT357" s="228" t="s">
        <v>154</v>
      </c>
      <c r="AU357" s="228" t="s">
        <v>84</v>
      </c>
      <c r="AY357" s="16" t="s">
        <v>139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145</v>
      </c>
      <c r="BK357" s="229">
        <f>ROUND(I357*H357,2)</f>
        <v>0</v>
      </c>
      <c r="BL357" s="16" t="s">
        <v>162</v>
      </c>
      <c r="BM357" s="228" t="s">
        <v>548</v>
      </c>
    </row>
    <row r="358" s="2" customFormat="1" ht="24.15" customHeight="1">
      <c r="A358" s="37"/>
      <c r="B358" s="38"/>
      <c r="C358" s="216" t="s">
        <v>549</v>
      </c>
      <c r="D358" s="216" t="s">
        <v>140</v>
      </c>
      <c r="E358" s="217" t="s">
        <v>550</v>
      </c>
      <c r="F358" s="218" t="s">
        <v>551</v>
      </c>
      <c r="G358" s="219" t="s">
        <v>151</v>
      </c>
      <c r="H358" s="220">
        <v>11</v>
      </c>
      <c r="I358" s="221"/>
      <c r="J358" s="222">
        <f>ROUND(I358*H358,2)</f>
        <v>0</v>
      </c>
      <c r="K358" s="223"/>
      <c r="L358" s="43"/>
      <c r="M358" s="224" t="s">
        <v>1</v>
      </c>
      <c r="N358" s="225" t="s">
        <v>42</v>
      </c>
      <c r="O358" s="90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8" t="s">
        <v>162</v>
      </c>
      <c r="AT358" s="228" t="s">
        <v>140</v>
      </c>
      <c r="AU358" s="228" t="s">
        <v>84</v>
      </c>
      <c r="AY358" s="16" t="s">
        <v>139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6" t="s">
        <v>145</v>
      </c>
      <c r="BK358" s="229">
        <f>ROUND(I358*H358,2)</f>
        <v>0</v>
      </c>
      <c r="BL358" s="16" t="s">
        <v>162</v>
      </c>
      <c r="BM358" s="228" t="s">
        <v>552</v>
      </c>
    </row>
    <row r="359" s="2" customFormat="1" ht="24.15" customHeight="1">
      <c r="A359" s="37"/>
      <c r="B359" s="38"/>
      <c r="C359" s="216" t="s">
        <v>553</v>
      </c>
      <c r="D359" s="216" t="s">
        <v>140</v>
      </c>
      <c r="E359" s="217" t="s">
        <v>554</v>
      </c>
      <c r="F359" s="218" t="s">
        <v>555</v>
      </c>
      <c r="G359" s="219" t="s">
        <v>169</v>
      </c>
      <c r="H359" s="220">
        <v>33</v>
      </c>
      <c r="I359" s="221"/>
      <c r="J359" s="222">
        <f>ROUND(I359*H359,2)</f>
        <v>0</v>
      </c>
      <c r="K359" s="223"/>
      <c r="L359" s="43"/>
      <c r="M359" s="224" t="s">
        <v>1</v>
      </c>
      <c r="N359" s="225" t="s">
        <v>42</v>
      </c>
      <c r="O359" s="90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28" t="s">
        <v>162</v>
      </c>
      <c r="AT359" s="228" t="s">
        <v>140</v>
      </c>
      <c r="AU359" s="228" t="s">
        <v>84</v>
      </c>
      <c r="AY359" s="16" t="s">
        <v>139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6" t="s">
        <v>145</v>
      </c>
      <c r="BK359" s="229">
        <f>ROUND(I359*H359,2)</f>
        <v>0</v>
      </c>
      <c r="BL359" s="16" t="s">
        <v>162</v>
      </c>
      <c r="BM359" s="228" t="s">
        <v>556</v>
      </c>
    </row>
    <row r="360" s="13" customFormat="1">
      <c r="A360" s="13"/>
      <c r="B360" s="230"/>
      <c r="C360" s="231"/>
      <c r="D360" s="232" t="s">
        <v>147</v>
      </c>
      <c r="E360" s="233" t="s">
        <v>1</v>
      </c>
      <c r="F360" s="234" t="s">
        <v>557</v>
      </c>
      <c r="G360" s="231"/>
      <c r="H360" s="235">
        <v>8</v>
      </c>
      <c r="I360" s="236"/>
      <c r="J360" s="231"/>
      <c r="K360" s="231"/>
      <c r="L360" s="237"/>
      <c r="M360" s="238"/>
      <c r="N360" s="239"/>
      <c r="O360" s="239"/>
      <c r="P360" s="239"/>
      <c r="Q360" s="239"/>
      <c r="R360" s="239"/>
      <c r="S360" s="239"/>
      <c r="T360" s="240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1" t="s">
        <v>147</v>
      </c>
      <c r="AU360" s="241" t="s">
        <v>84</v>
      </c>
      <c r="AV360" s="13" t="s">
        <v>145</v>
      </c>
      <c r="AW360" s="13" t="s">
        <v>32</v>
      </c>
      <c r="AX360" s="13" t="s">
        <v>76</v>
      </c>
      <c r="AY360" s="241" t="s">
        <v>139</v>
      </c>
    </row>
    <row r="361" s="13" customFormat="1">
      <c r="A361" s="13"/>
      <c r="B361" s="230"/>
      <c r="C361" s="231"/>
      <c r="D361" s="232" t="s">
        <v>147</v>
      </c>
      <c r="E361" s="233" t="s">
        <v>1</v>
      </c>
      <c r="F361" s="234" t="s">
        <v>558</v>
      </c>
      <c r="G361" s="231"/>
      <c r="H361" s="235">
        <v>25</v>
      </c>
      <c r="I361" s="236"/>
      <c r="J361" s="231"/>
      <c r="K361" s="231"/>
      <c r="L361" s="237"/>
      <c r="M361" s="238"/>
      <c r="N361" s="239"/>
      <c r="O361" s="239"/>
      <c r="P361" s="239"/>
      <c r="Q361" s="239"/>
      <c r="R361" s="239"/>
      <c r="S361" s="239"/>
      <c r="T361" s="24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1" t="s">
        <v>147</v>
      </c>
      <c r="AU361" s="241" t="s">
        <v>84</v>
      </c>
      <c r="AV361" s="13" t="s">
        <v>145</v>
      </c>
      <c r="AW361" s="13" t="s">
        <v>32</v>
      </c>
      <c r="AX361" s="13" t="s">
        <v>76</v>
      </c>
      <c r="AY361" s="241" t="s">
        <v>139</v>
      </c>
    </row>
    <row r="362" s="14" customFormat="1">
      <c r="A362" s="14"/>
      <c r="B362" s="257"/>
      <c r="C362" s="258"/>
      <c r="D362" s="232" t="s">
        <v>147</v>
      </c>
      <c r="E362" s="259" t="s">
        <v>1</v>
      </c>
      <c r="F362" s="260" t="s">
        <v>182</v>
      </c>
      <c r="G362" s="258"/>
      <c r="H362" s="261">
        <v>33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7" t="s">
        <v>147</v>
      </c>
      <c r="AU362" s="267" t="s">
        <v>84</v>
      </c>
      <c r="AV362" s="14" t="s">
        <v>144</v>
      </c>
      <c r="AW362" s="14" t="s">
        <v>32</v>
      </c>
      <c r="AX362" s="14" t="s">
        <v>84</v>
      </c>
      <c r="AY362" s="267" t="s">
        <v>139</v>
      </c>
    </row>
    <row r="363" s="2" customFormat="1" ht="21.75" customHeight="1">
      <c r="A363" s="37"/>
      <c r="B363" s="38"/>
      <c r="C363" s="216" t="s">
        <v>559</v>
      </c>
      <c r="D363" s="216" t="s">
        <v>140</v>
      </c>
      <c r="E363" s="217" t="s">
        <v>560</v>
      </c>
      <c r="F363" s="218" t="s">
        <v>561</v>
      </c>
      <c r="G363" s="219" t="s">
        <v>208</v>
      </c>
      <c r="H363" s="220">
        <v>0.114</v>
      </c>
      <c r="I363" s="221"/>
      <c r="J363" s="222">
        <f>ROUND(I363*H363,2)</f>
        <v>0</v>
      </c>
      <c r="K363" s="223"/>
      <c r="L363" s="43"/>
      <c r="M363" s="224" t="s">
        <v>1</v>
      </c>
      <c r="N363" s="225" t="s">
        <v>42</v>
      </c>
      <c r="O363" s="90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28" t="s">
        <v>162</v>
      </c>
      <c r="AT363" s="228" t="s">
        <v>140</v>
      </c>
      <c r="AU363" s="228" t="s">
        <v>84</v>
      </c>
      <c r="AY363" s="16" t="s">
        <v>139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6" t="s">
        <v>145</v>
      </c>
      <c r="BK363" s="229">
        <f>ROUND(I363*H363,2)</f>
        <v>0</v>
      </c>
      <c r="BL363" s="16" t="s">
        <v>162</v>
      </c>
      <c r="BM363" s="228" t="s">
        <v>562</v>
      </c>
    </row>
    <row r="364" s="2" customFormat="1" ht="24.15" customHeight="1">
      <c r="A364" s="37"/>
      <c r="B364" s="38"/>
      <c r="C364" s="216" t="s">
        <v>563</v>
      </c>
      <c r="D364" s="216" t="s">
        <v>140</v>
      </c>
      <c r="E364" s="217" t="s">
        <v>564</v>
      </c>
      <c r="F364" s="218" t="s">
        <v>565</v>
      </c>
      <c r="G364" s="219" t="s">
        <v>151</v>
      </c>
      <c r="H364" s="220">
        <v>8</v>
      </c>
      <c r="I364" s="221"/>
      <c r="J364" s="222">
        <f>ROUND(I364*H364,2)</f>
        <v>0</v>
      </c>
      <c r="K364" s="223"/>
      <c r="L364" s="43"/>
      <c r="M364" s="224" t="s">
        <v>1</v>
      </c>
      <c r="N364" s="225" t="s">
        <v>42</v>
      </c>
      <c r="O364" s="90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162</v>
      </c>
      <c r="AT364" s="228" t="s">
        <v>140</v>
      </c>
      <c r="AU364" s="228" t="s">
        <v>84</v>
      </c>
      <c r="AY364" s="16" t="s">
        <v>139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145</v>
      </c>
      <c r="BK364" s="229">
        <f>ROUND(I364*H364,2)</f>
        <v>0</v>
      </c>
      <c r="BL364" s="16" t="s">
        <v>162</v>
      </c>
      <c r="BM364" s="228" t="s">
        <v>566</v>
      </c>
    </row>
    <row r="365" s="2" customFormat="1">
      <c r="A365" s="37"/>
      <c r="B365" s="38"/>
      <c r="C365" s="39"/>
      <c r="D365" s="232" t="s">
        <v>171</v>
      </c>
      <c r="E365" s="39"/>
      <c r="F365" s="253" t="s">
        <v>567</v>
      </c>
      <c r="G365" s="39"/>
      <c r="H365" s="39"/>
      <c r="I365" s="254"/>
      <c r="J365" s="39"/>
      <c r="K365" s="39"/>
      <c r="L365" s="43"/>
      <c r="M365" s="255"/>
      <c r="N365" s="256"/>
      <c r="O365" s="90"/>
      <c r="P365" s="90"/>
      <c r="Q365" s="90"/>
      <c r="R365" s="90"/>
      <c r="S365" s="90"/>
      <c r="T365" s="91"/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T365" s="16" t="s">
        <v>171</v>
      </c>
      <c r="AU365" s="16" t="s">
        <v>84</v>
      </c>
    </row>
    <row r="366" s="12" customFormat="1" ht="25.92" customHeight="1">
      <c r="A366" s="12"/>
      <c r="B366" s="202"/>
      <c r="C366" s="203"/>
      <c r="D366" s="204" t="s">
        <v>75</v>
      </c>
      <c r="E366" s="205" t="s">
        <v>568</v>
      </c>
      <c r="F366" s="205" t="s">
        <v>569</v>
      </c>
      <c r="G366" s="203"/>
      <c r="H366" s="203"/>
      <c r="I366" s="206"/>
      <c r="J366" s="207">
        <f>BK366</f>
        <v>0</v>
      </c>
      <c r="K366" s="203"/>
      <c r="L366" s="208"/>
      <c r="M366" s="209"/>
      <c r="N366" s="210"/>
      <c r="O366" s="210"/>
      <c r="P366" s="211">
        <f>SUM(P367:P412)</f>
        <v>0</v>
      </c>
      <c r="Q366" s="210"/>
      <c r="R366" s="211">
        <f>SUM(R367:R412)</f>
        <v>0.087999999999999995</v>
      </c>
      <c r="S366" s="210"/>
      <c r="T366" s="212">
        <f>SUM(T367:T412)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3" t="s">
        <v>145</v>
      </c>
      <c r="AT366" s="214" t="s">
        <v>75</v>
      </c>
      <c r="AU366" s="214" t="s">
        <v>76</v>
      </c>
      <c r="AY366" s="213" t="s">
        <v>139</v>
      </c>
      <c r="BK366" s="215">
        <f>SUM(BK367:BK412)</f>
        <v>0</v>
      </c>
    </row>
    <row r="367" s="2" customFormat="1" ht="16.5" customHeight="1">
      <c r="A367" s="37"/>
      <c r="B367" s="38"/>
      <c r="C367" s="216" t="s">
        <v>570</v>
      </c>
      <c r="D367" s="216" t="s">
        <v>140</v>
      </c>
      <c r="E367" s="217" t="s">
        <v>571</v>
      </c>
      <c r="F367" s="218" t="s">
        <v>572</v>
      </c>
      <c r="G367" s="219" t="s">
        <v>169</v>
      </c>
      <c r="H367" s="220">
        <v>78.209999999999994</v>
      </c>
      <c r="I367" s="221"/>
      <c r="J367" s="222">
        <f>ROUND(I367*H367,2)</f>
        <v>0</v>
      </c>
      <c r="K367" s="223"/>
      <c r="L367" s="43"/>
      <c r="M367" s="224" t="s">
        <v>1</v>
      </c>
      <c r="N367" s="225" t="s">
        <v>42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162</v>
      </c>
      <c r="AT367" s="228" t="s">
        <v>140</v>
      </c>
      <c r="AU367" s="228" t="s">
        <v>84</v>
      </c>
      <c r="AY367" s="16" t="s">
        <v>139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145</v>
      </c>
      <c r="BK367" s="229">
        <f>ROUND(I367*H367,2)</f>
        <v>0</v>
      </c>
      <c r="BL367" s="16" t="s">
        <v>162</v>
      </c>
      <c r="BM367" s="228" t="s">
        <v>573</v>
      </c>
    </row>
    <row r="368" s="2" customFormat="1">
      <c r="A368" s="37"/>
      <c r="B368" s="38"/>
      <c r="C368" s="39"/>
      <c r="D368" s="232" t="s">
        <v>171</v>
      </c>
      <c r="E368" s="39"/>
      <c r="F368" s="253" t="s">
        <v>574</v>
      </c>
      <c r="G368" s="39"/>
      <c r="H368" s="39"/>
      <c r="I368" s="254"/>
      <c r="J368" s="39"/>
      <c r="K368" s="39"/>
      <c r="L368" s="43"/>
      <c r="M368" s="255"/>
      <c r="N368" s="256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171</v>
      </c>
      <c r="AU368" s="16" t="s">
        <v>84</v>
      </c>
    </row>
    <row r="369" s="13" customFormat="1">
      <c r="A369" s="13"/>
      <c r="B369" s="230"/>
      <c r="C369" s="231"/>
      <c r="D369" s="232" t="s">
        <v>147</v>
      </c>
      <c r="E369" s="233" t="s">
        <v>1</v>
      </c>
      <c r="F369" s="234" t="s">
        <v>575</v>
      </c>
      <c r="G369" s="231"/>
      <c r="H369" s="235">
        <v>78.209999999999994</v>
      </c>
      <c r="I369" s="236"/>
      <c r="J369" s="231"/>
      <c r="K369" s="231"/>
      <c r="L369" s="237"/>
      <c r="M369" s="238"/>
      <c r="N369" s="239"/>
      <c r="O369" s="239"/>
      <c r="P369" s="239"/>
      <c r="Q369" s="239"/>
      <c r="R369" s="239"/>
      <c r="S369" s="239"/>
      <c r="T369" s="24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1" t="s">
        <v>147</v>
      </c>
      <c r="AU369" s="241" t="s">
        <v>84</v>
      </c>
      <c r="AV369" s="13" t="s">
        <v>145</v>
      </c>
      <c r="AW369" s="13" t="s">
        <v>32</v>
      </c>
      <c r="AX369" s="13" t="s">
        <v>84</v>
      </c>
      <c r="AY369" s="241" t="s">
        <v>139</v>
      </c>
    </row>
    <row r="370" s="2" customFormat="1" ht="16.5" customHeight="1">
      <c r="A370" s="37"/>
      <c r="B370" s="38"/>
      <c r="C370" s="216" t="s">
        <v>576</v>
      </c>
      <c r="D370" s="216" t="s">
        <v>140</v>
      </c>
      <c r="E370" s="217" t="s">
        <v>577</v>
      </c>
      <c r="F370" s="218" t="s">
        <v>578</v>
      </c>
      <c r="G370" s="219" t="s">
        <v>169</v>
      </c>
      <c r="H370" s="220">
        <v>29</v>
      </c>
      <c r="I370" s="221"/>
      <c r="J370" s="222">
        <f>ROUND(I370*H370,2)</f>
        <v>0</v>
      </c>
      <c r="K370" s="223"/>
      <c r="L370" s="43"/>
      <c r="M370" s="224" t="s">
        <v>1</v>
      </c>
      <c r="N370" s="225" t="s">
        <v>42</v>
      </c>
      <c r="O370" s="90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28" t="s">
        <v>162</v>
      </c>
      <c r="AT370" s="228" t="s">
        <v>140</v>
      </c>
      <c r="AU370" s="228" t="s">
        <v>84</v>
      </c>
      <c r="AY370" s="16" t="s">
        <v>139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6" t="s">
        <v>145</v>
      </c>
      <c r="BK370" s="229">
        <f>ROUND(I370*H370,2)</f>
        <v>0</v>
      </c>
      <c r="BL370" s="16" t="s">
        <v>162</v>
      </c>
      <c r="BM370" s="228" t="s">
        <v>579</v>
      </c>
    </row>
    <row r="371" s="2" customFormat="1">
      <c r="A371" s="37"/>
      <c r="B371" s="38"/>
      <c r="C371" s="39"/>
      <c r="D371" s="232" t="s">
        <v>171</v>
      </c>
      <c r="E371" s="39"/>
      <c r="F371" s="253" t="s">
        <v>580</v>
      </c>
      <c r="G371" s="39"/>
      <c r="H371" s="39"/>
      <c r="I371" s="254"/>
      <c r="J371" s="39"/>
      <c r="K371" s="39"/>
      <c r="L371" s="43"/>
      <c r="M371" s="255"/>
      <c r="N371" s="256"/>
      <c r="O371" s="90"/>
      <c r="P371" s="90"/>
      <c r="Q371" s="90"/>
      <c r="R371" s="90"/>
      <c r="S371" s="90"/>
      <c r="T371" s="91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171</v>
      </c>
      <c r="AU371" s="16" t="s">
        <v>84</v>
      </c>
    </row>
    <row r="372" s="13" customFormat="1">
      <c r="A372" s="13"/>
      <c r="B372" s="230"/>
      <c r="C372" s="231"/>
      <c r="D372" s="232" t="s">
        <v>147</v>
      </c>
      <c r="E372" s="233" t="s">
        <v>1</v>
      </c>
      <c r="F372" s="234" t="s">
        <v>581</v>
      </c>
      <c r="G372" s="231"/>
      <c r="H372" s="235">
        <v>29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147</v>
      </c>
      <c r="AU372" s="241" t="s">
        <v>84</v>
      </c>
      <c r="AV372" s="13" t="s">
        <v>145</v>
      </c>
      <c r="AW372" s="13" t="s">
        <v>32</v>
      </c>
      <c r="AX372" s="13" t="s">
        <v>84</v>
      </c>
      <c r="AY372" s="241" t="s">
        <v>139</v>
      </c>
    </row>
    <row r="373" s="2" customFormat="1" ht="16.5" customHeight="1">
      <c r="A373" s="37"/>
      <c r="B373" s="38"/>
      <c r="C373" s="216" t="s">
        <v>582</v>
      </c>
      <c r="D373" s="216" t="s">
        <v>140</v>
      </c>
      <c r="E373" s="217" t="s">
        <v>583</v>
      </c>
      <c r="F373" s="218" t="s">
        <v>584</v>
      </c>
      <c r="G373" s="219" t="s">
        <v>169</v>
      </c>
      <c r="H373" s="220">
        <v>29</v>
      </c>
      <c r="I373" s="221"/>
      <c r="J373" s="222">
        <f>ROUND(I373*H373,2)</f>
        <v>0</v>
      </c>
      <c r="K373" s="223"/>
      <c r="L373" s="43"/>
      <c r="M373" s="224" t="s">
        <v>1</v>
      </c>
      <c r="N373" s="225" t="s">
        <v>42</v>
      </c>
      <c r="O373" s="90"/>
      <c r="P373" s="226">
        <f>O373*H373</f>
        <v>0</v>
      </c>
      <c r="Q373" s="226">
        <v>0</v>
      </c>
      <c r="R373" s="226">
        <f>Q373*H373</f>
        <v>0</v>
      </c>
      <c r="S373" s="226">
        <v>0</v>
      </c>
      <c r="T373" s="22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28" t="s">
        <v>162</v>
      </c>
      <c r="AT373" s="228" t="s">
        <v>140</v>
      </c>
      <c r="AU373" s="228" t="s">
        <v>84</v>
      </c>
      <c r="AY373" s="16" t="s">
        <v>139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6" t="s">
        <v>145</v>
      </c>
      <c r="BK373" s="229">
        <f>ROUND(I373*H373,2)</f>
        <v>0</v>
      </c>
      <c r="BL373" s="16" t="s">
        <v>162</v>
      </c>
      <c r="BM373" s="228" t="s">
        <v>585</v>
      </c>
    </row>
    <row r="374" s="2" customFormat="1">
      <c r="A374" s="37"/>
      <c r="B374" s="38"/>
      <c r="C374" s="39"/>
      <c r="D374" s="232" t="s">
        <v>171</v>
      </c>
      <c r="E374" s="39"/>
      <c r="F374" s="253" t="s">
        <v>580</v>
      </c>
      <c r="G374" s="39"/>
      <c r="H374" s="39"/>
      <c r="I374" s="254"/>
      <c r="J374" s="39"/>
      <c r="K374" s="39"/>
      <c r="L374" s="43"/>
      <c r="M374" s="255"/>
      <c r="N374" s="256"/>
      <c r="O374" s="90"/>
      <c r="P374" s="90"/>
      <c r="Q374" s="90"/>
      <c r="R374" s="90"/>
      <c r="S374" s="90"/>
      <c r="T374" s="91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16" t="s">
        <v>171</v>
      </c>
      <c r="AU374" s="16" t="s">
        <v>84</v>
      </c>
    </row>
    <row r="375" s="13" customFormat="1">
      <c r="A375" s="13"/>
      <c r="B375" s="230"/>
      <c r="C375" s="231"/>
      <c r="D375" s="232" t="s">
        <v>147</v>
      </c>
      <c r="E375" s="233" t="s">
        <v>1</v>
      </c>
      <c r="F375" s="234" t="s">
        <v>581</v>
      </c>
      <c r="G375" s="231"/>
      <c r="H375" s="235">
        <v>29</v>
      </c>
      <c r="I375" s="236"/>
      <c r="J375" s="231"/>
      <c r="K375" s="231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147</v>
      </c>
      <c r="AU375" s="241" t="s">
        <v>84</v>
      </c>
      <c r="AV375" s="13" t="s">
        <v>145</v>
      </c>
      <c r="AW375" s="13" t="s">
        <v>32</v>
      </c>
      <c r="AX375" s="13" t="s">
        <v>84</v>
      </c>
      <c r="AY375" s="241" t="s">
        <v>139</v>
      </c>
    </row>
    <row r="376" s="2" customFormat="1" ht="21.75" customHeight="1">
      <c r="A376" s="37"/>
      <c r="B376" s="38"/>
      <c r="C376" s="216" t="s">
        <v>586</v>
      </c>
      <c r="D376" s="216" t="s">
        <v>140</v>
      </c>
      <c r="E376" s="217" t="s">
        <v>587</v>
      </c>
      <c r="F376" s="218" t="s">
        <v>588</v>
      </c>
      <c r="G376" s="219" t="s">
        <v>169</v>
      </c>
      <c r="H376" s="220">
        <v>107.5</v>
      </c>
      <c r="I376" s="221"/>
      <c r="J376" s="222">
        <f>ROUND(I376*H376,2)</f>
        <v>0</v>
      </c>
      <c r="K376" s="223"/>
      <c r="L376" s="43"/>
      <c r="M376" s="224" t="s">
        <v>1</v>
      </c>
      <c r="N376" s="225" t="s">
        <v>42</v>
      </c>
      <c r="O376" s="90"/>
      <c r="P376" s="226">
        <f>O376*H376</f>
        <v>0</v>
      </c>
      <c r="Q376" s="226">
        <v>0</v>
      </c>
      <c r="R376" s="226">
        <f>Q376*H376</f>
        <v>0</v>
      </c>
      <c r="S376" s="226">
        <v>0</v>
      </c>
      <c r="T376" s="22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28" t="s">
        <v>162</v>
      </c>
      <c r="AT376" s="228" t="s">
        <v>140</v>
      </c>
      <c r="AU376" s="228" t="s">
        <v>84</v>
      </c>
      <c r="AY376" s="16" t="s">
        <v>139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6" t="s">
        <v>145</v>
      </c>
      <c r="BK376" s="229">
        <f>ROUND(I376*H376,2)</f>
        <v>0</v>
      </c>
      <c r="BL376" s="16" t="s">
        <v>162</v>
      </c>
      <c r="BM376" s="228" t="s">
        <v>589</v>
      </c>
    </row>
    <row r="377" s="13" customFormat="1">
      <c r="A377" s="13"/>
      <c r="B377" s="230"/>
      <c r="C377" s="231"/>
      <c r="D377" s="232" t="s">
        <v>147</v>
      </c>
      <c r="E377" s="233" t="s">
        <v>1</v>
      </c>
      <c r="F377" s="234" t="s">
        <v>590</v>
      </c>
      <c r="G377" s="231"/>
      <c r="H377" s="235">
        <v>65</v>
      </c>
      <c r="I377" s="236"/>
      <c r="J377" s="231"/>
      <c r="K377" s="231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147</v>
      </c>
      <c r="AU377" s="241" t="s">
        <v>84</v>
      </c>
      <c r="AV377" s="13" t="s">
        <v>145</v>
      </c>
      <c r="AW377" s="13" t="s">
        <v>32</v>
      </c>
      <c r="AX377" s="13" t="s">
        <v>76</v>
      </c>
      <c r="AY377" s="241" t="s">
        <v>139</v>
      </c>
    </row>
    <row r="378" s="13" customFormat="1">
      <c r="A378" s="13"/>
      <c r="B378" s="230"/>
      <c r="C378" s="231"/>
      <c r="D378" s="232" t="s">
        <v>147</v>
      </c>
      <c r="E378" s="233" t="s">
        <v>1</v>
      </c>
      <c r="F378" s="234" t="s">
        <v>591</v>
      </c>
      <c r="G378" s="231"/>
      <c r="H378" s="235">
        <v>42.5</v>
      </c>
      <c r="I378" s="236"/>
      <c r="J378" s="231"/>
      <c r="K378" s="231"/>
      <c r="L378" s="237"/>
      <c r="M378" s="238"/>
      <c r="N378" s="239"/>
      <c r="O378" s="239"/>
      <c r="P378" s="239"/>
      <c r="Q378" s="239"/>
      <c r="R378" s="239"/>
      <c r="S378" s="239"/>
      <c r="T378" s="24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1" t="s">
        <v>147</v>
      </c>
      <c r="AU378" s="241" t="s">
        <v>84</v>
      </c>
      <c r="AV378" s="13" t="s">
        <v>145</v>
      </c>
      <c r="AW378" s="13" t="s">
        <v>32</v>
      </c>
      <c r="AX378" s="13" t="s">
        <v>76</v>
      </c>
      <c r="AY378" s="241" t="s">
        <v>139</v>
      </c>
    </row>
    <row r="379" s="14" customFormat="1">
      <c r="A379" s="14"/>
      <c r="B379" s="257"/>
      <c r="C379" s="258"/>
      <c r="D379" s="232" t="s">
        <v>147</v>
      </c>
      <c r="E379" s="259" t="s">
        <v>1</v>
      </c>
      <c r="F379" s="260" t="s">
        <v>182</v>
      </c>
      <c r="G379" s="258"/>
      <c r="H379" s="261">
        <v>107.5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7" t="s">
        <v>147</v>
      </c>
      <c r="AU379" s="267" t="s">
        <v>84</v>
      </c>
      <c r="AV379" s="14" t="s">
        <v>144</v>
      </c>
      <c r="AW379" s="14" t="s">
        <v>32</v>
      </c>
      <c r="AX379" s="14" t="s">
        <v>84</v>
      </c>
      <c r="AY379" s="267" t="s">
        <v>139</v>
      </c>
    </row>
    <row r="380" s="2" customFormat="1" ht="16.5" customHeight="1">
      <c r="A380" s="37"/>
      <c r="B380" s="38"/>
      <c r="C380" s="216" t="s">
        <v>592</v>
      </c>
      <c r="D380" s="216" t="s">
        <v>140</v>
      </c>
      <c r="E380" s="217" t="s">
        <v>593</v>
      </c>
      <c r="F380" s="218" t="s">
        <v>594</v>
      </c>
      <c r="G380" s="219" t="s">
        <v>169</v>
      </c>
      <c r="H380" s="220">
        <v>107.5</v>
      </c>
      <c r="I380" s="221"/>
      <c r="J380" s="222">
        <f>ROUND(I380*H380,2)</f>
        <v>0</v>
      </c>
      <c r="K380" s="223"/>
      <c r="L380" s="43"/>
      <c r="M380" s="224" t="s">
        <v>1</v>
      </c>
      <c r="N380" s="225" t="s">
        <v>42</v>
      </c>
      <c r="O380" s="90"/>
      <c r="P380" s="226">
        <f>O380*H380</f>
        <v>0</v>
      </c>
      <c r="Q380" s="226">
        <v>0</v>
      </c>
      <c r="R380" s="226">
        <f>Q380*H380</f>
        <v>0</v>
      </c>
      <c r="S380" s="226">
        <v>0</v>
      </c>
      <c r="T380" s="227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28" t="s">
        <v>162</v>
      </c>
      <c r="AT380" s="228" t="s">
        <v>140</v>
      </c>
      <c r="AU380" s="228" t="s">
        <v>84</v>
      </c>
      <c r="AY380" s="16" t="s">
        <v>139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6" t="s">
        <v>145</v>
      </c>
      <c r="BK380" s="229">
        <f>ROUND(I380*H380,2)</f>
        <v>0</v>
      </c>
      <c r="BL380" s="16" t="s">
        <v>162</v>
      </c>
      <c r="BM380" s="228" t="s">
        <v>595</v>
      </c>
    </row>
    <row r="381" s="13" customFormat="1">
      <c r="A381" s="13"/>
      <c r="B381" s="230"/>
      <c r="C381" s="231"/>
      <c r="D381" s="232" t="s">
        <v>147</v>
      </c>
      <c r="E381" s="233" t="s">
        <v>1</v>
      </c>
      <c r="F381" s="234" t="s">
        <v>590</v>
      </c>
      <c r="G381" s="231"/>
      <c r="H381" s="235">
        <v>65</v>
      </c>
      <c r="I381" s="236"/>
      <c r="J381" s="231"/>
      <c r="K381" s="231"/>
      <c r="L381" s="237"/>
      <c r="M381" s="238"/>
      <c r="N381" s="239"/>
      <c r="O381" s="239"/>
      <c r="P381" s="239"/>
      <c r="Q381" s="239"/>
      <c r="R381" s="239"/>
      <c r="S381" s="239"/>
      <c r="T381" s="24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1" t="s">
        <v>147</v>
      </c>
      <c r="AU381" s="241" t="s">
        <v>84</v>
      </c>
      <c r="AV381" s="13" t="s">
        <v>145</v>
      </c>
      <c r="AW381" s="13" t="s">
        <v>32</v>
      </c>
      <c r="AX381" s="13" t="s">
        <v>76</v>
      </c>
      <c r="AY381" s="241" t="s">
        <v>139</v>
      </c>
    </row>
    <row r="382" s="13" customFormat="1">
      <c r="A382" s="13"/>
      <c r="B382" s="230"/>
      <c r="C382" s="231"/>
      <c r="D382" s="232" t="s">
        <v>147</v>
      </c>
      <c r="E382" s="233" t="s">
        <v>1</v>
      </c>
      <c r="F382" s="234" t="s">
        <v>591</v>
      </c>
      <c r="G382" s="231"/>
      <c r="H382" s="235">
        <v>42.5</v>
      </c>
      <c r="I382" s="236"/>
      <c r="J382" s="231"/>
      <c r="K382" s="231"/>
      <c r="L382" s="237"/>
      <c r="M382" s="238"/>
      <c r="N382" s="239"/>
      <c r="O382" s="239"/>
      <c r="P382" s="239"/>
      <c r="Q382" s="239"/>
      <c r="R382" s="239"/>
      <c r="S382" s="239"/>
      <c r="T382" s="240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1" t="s">
        <v>147</v>
      </c>
      <c r="AU382" s="241" t="s">
        <v>84</v>
      </c>
      <c r="AV382" s="13" t="s">
        <v>145</v>
      </c>
      <c r="AW382" s="13" t="s">
        <v>32</v>
      </c>
      <c r="AX382" s="13" t="s">
        <v>76</v>
      </c>
      <c r="AY382" s="241" t="s">
        <v>139</v>
      </c>
    </row>
    <row r="383" s="14" customFormat="1">
      <c r="A383" s="14"/>
      <c r="B383" s="257"/>
      <c r="C383" s="258"/>
      <c r="D383" s="232" t="s">
        <v>147</v>
      </c>
      <c r="E383" s="259" t="s">
        <v>1</v>
      </c>
      <c r="F383" s="260" t="s">
        <v>182</v>
      </c>
      <c r="G383" s="258"/>
      <c r="H383" s="261">
        <v>107.5</v>
      </c>
      <c r="I383" s="262"/>
      <c r="J383" s="258"/>
      <c r="K383" s="258"/>
      <c r="L383" s="263"/>
      <c r="M383" s="264"/>
      <c r="N383" s="265"/>
      <c r="O383" s="265"/>
      <c r="P383" s="265"/>
      <c r="Q383" s="265"/>
      <c r="R383" s="265"/>
      <c r="S383" s="265"/>
      <c r="T383" s="26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7" t="s">
        <v>147</v>
      </c>
      <c r="AU383" s="267" t="s">
        <v>84</v>
      </c>
      <c r="AV383" s="14" t="s">
        <v>144</v>
      </c>
      <c r="AW383" s="14" t="s">
        <v>32</v>
      </c>
      <c r="AX383" s="14" t="s">
        <v>84</v>
      </c>
      <c r="AY383" s="267" t="s">
        <v>139</v>
      </c>
    </row>
    <row r="384" s="2" customFormat="1" ht="24.15" customHeight="1">
      <c r="A384" s="37"/>
      <c r="B384" s="38"/>
      <c r="C384" s="242" t="s">
        <v>596</v>
      </c>
      <c r="D384" s="242" t="s">
        <v>154</v>
      </c>
      <c r="E384" s="243" t="s">
        <v>597</v>
      </c>
      <c r="F384" s="244" t="s">
        <v>598</v>
      </c>
      <c r="G384" s="245" t="s">
        <v>169</v>
      </c>
      <c r="H384" s="246">
        <v>107.5</v>
      </c>
      <c r="I384" s="247"/>
      <c r="J384" s="248">
        <f>ROUND(I384*H384,2)</f>
        <v>0</v>
      </c>
      <c r="K384" s="249"/>
      <c r="L384" s="250"/>
      <c r="M384" s="251" t="s">
        <v>1</v>
      </c>
      <c r="N384" s="252" t="s">
        <v>42</v>
      </c>
      <c r="O384" s="90"/>
      <c r="P384" s="226">
        <f>O384*H384</f>
        <v>0</v>
      </c>
      <c r="Q384" s="226">
        <v>0</v>
      </c>
      <c r="R384" s="226">
        <f>Q384*H384</f>
        <v>0</v>
      </c>
      <c r="S384" s="226">
        <v>0</v>
      </c>
      <c r="T384" s="227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28" t="s">
        <v>161</v>
      </c>
      <c r="AT384" s="228" t="s">
        <v>154</v>
      </c>
      <c r="AU384" s="228" t="s">
        <v>84</v>
      </c>
      <c r="AY384" s="16" t="s">
        <v>139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6" t="s">
        <v>145</v>
      </c>
      <c r="BK384" s="229">
        <f>ROUND(I384*H384,2)</f>
        <v>0</v>
      </c>
      <c r="BL384" s="16" t="s">
        <v>162</v>
      </c>
      <c r="BM384" s="228" t="s">
        <v>599</v>
      </c>
    </row>
    <row r="385" s="13" customFormat="1">
      <c r="A385" s="13"/>
      <c r="B385" s="230"/>
      <c r="C385" s="231"/>
      <c r="D385" s="232" t="s">
        <v>147</v>
      </c>
      <c r="E385" s="233" t="s">
        <v>1</v>
      </c>
      <c r="F385" s="234" t="s">
        <v>590</v>
      </c>
      <c r="G385" s="231"/>
      <c r="H385" s="235">
        <v>65</v>
      </c>
      <c r="I385" s="236"/>
      <c r="J385" s="231"/>
      <c r="K385" s="231"/>
      <c r="L385" s="237"/>
      <c r="M385" s="238"/>
      <c r="N385" s="239"/>
      <c r="O385" s="239"/>
      <c r="P385" s="239"/>
      <c r="Q385" s="239"/>
      <c r="R385" s="239"/>
      <c r="S385" s="239"/>
      <c r="T385" s="240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1" t="s">
        <v>147</v>
      </c>
      <c r="AU385" s="241" t="s">
        <v>84</v>
      </c>
      <c r="AV385" s="13" t="s">
        <v>145</v>
      </c>
      <c r="AW385" s="13" t="s">
        <v>32</v>
      </c>
      <c r="AX385" s="13" t="s">
        <v>76</v>
      </c>
      <c r="AY385" s="241" t="s">
        <v>139</v>
      </c>
    </row>
    <row r="386" s="13" customFormat="1">
      <c r="A386" s="13"/>
      <c r="B386" s="230"/>
      <c r="C386" s="231"/>
      <c r="D386" s="232" t="s">
        <v>147</v>
      </c>
      <c r="E386" s="233" t="s">
        <v>1</v>
      </c>
      <c r="F386" s="234" t="s">
        <v>591</v>
      </c>
      <c r="G386" s="231"/>
      <c r="H386" s="235">
        <v>42.5</v>
      </c>
      <c r="I386" s="236"/>
      <c r="J386" s="231"/>
      <c r="K386" s="231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147</v>
      </c>
      <c r="AU386" s="241" t="s">
        <v>84</v>
      </c>
      <c r="AV386" s="13" t="s">
        <v>145</v>
      </c>
      <c r="AW386" s="13" t="s">
        <v>32</v>
      </c>
      <c r="AX386" s="13" t="s">
        <v>76</v>
      </c>
      <c r="AY386" s="241" t="s">
        <v>139</v>
      </c>
    </row>
    <row r="387" s="14" customFormat="1">
      <c r="A387" s="14"/>
      <c r="B387" s="257"/>
      <c r="C387" s="258"/>
      <c r="D387" s="232" t="s">
        <v>147</v>
      </c>
      <c r="E387" s="259" t="s">
        <v>1</v>
      </c>
      <c r="F387" s="260" t="s">
        <v>182</v>
      </c>
      <c r="G387" s="258"/>
      <c r="H387" s="261">
        <v>107.5</v>
      </c>
      <c r="I387" s="262"/>
      <c r="J387" s="258"/>
      <c r="K387" s="258"/>
      <c r="L387" s="263"/>
      <c r="M387" s="264"/>
      <c r="N387" s="265"/>
      <c r="O387" s="265"/>
      <c r="P387" s="265"/>
      <c r="Q387" s="265"/>
      <c r="R387" s="265"/>
      <c r="S387" s="265"/>
      <c r="T387" s="26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7" t="s">
        <v>147</v>
      </c>
      <c r="AU387" s="267" t="s">
        <v>84</v>
      </c>
      <c r="AV387" s="14" t="s">
        <v>144</v>
      </c>
      <c r="AW387" s="14" t="s">
        <v>32</v>
      </c>
      <c r="AX387" s="14" t="s">
        <v>84</v>
      </c>
      <c r="AY387" s="267" t="s">
        <v>139</v>
      </c>
    </row>
    <row r="388" s="2" customFormat="1" ht="16.5" customHeight="1">
      <c r="A388" s="37"/>
      <c r="B388" s="38"/>
      <c r="C388" s="216" t="s">
        <v>600</v>
      </c>
      <c r="D388" s="216" t="s">
        <v>140</v>
      </c>
      <c r="E388" s="217" t="s">
        <v>601</v>
      </c>
      <c r="F388" s="218" t="s">
        <v>602</v>
      </c>
      <c r="G388" s="219" t="s">
        <v>169</v>
      </c>
      <c r="H388" s="220">
        <v>56.799999999999997</v>
      </c>
      <c r="I388" s="221"/>
      <c r="J388" s="222">
        <f>ROUND(I388*H388,2)</f>
        <v>0</v>
      </c>
      <c r="K388" s="223"/>
      <c r="L388" s="43"/>
      <c r="M388" s="224" t="s">
        <v>1</v>
      </c>
      <c r="N388" s="225" t="s">
        <v>42</v>
      </c>
      <c r="O388" s="90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28" t="s">
        <v>162</v>
      </c>
      <c r="AT388" s="228" t="s">
        <v>140</v>
      </c>
      <c r="AU388" s="228" t="s">
        <v>84</v>
      </c>
      <c r="AY388" s="16" t="s">
        <v>139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6" t="s">
        <v>145</v>
      </c>
      <c r="BK388" s="229">
        <f>ROUND(I388*H388,2)</f>
        <v>0</v>
      </c>
      <c r="BL388" s="16" t="s">
        <v>162</v>
      </c>
      <c r="BM388" s="228" t="s">
        <v>603</v>
      </c>
    </row>
    <row r="389" s="13" customFormat="1">
      <c r="A389" s="13"/>
      <c r="B389" s="230"/>
      <c r="C389" s="231"/>
      <c r="D389" s="232" t="s">
        <v>147</v>
      </c>
      <c r="E389" s="233" t="s">
        <v>1</v>
      </c>
      <c r="F389" s="234" t="s">
        <v>604</v>
      </c>
      <c r="G389" s="231"/>
      <c r="H389" s="235">
        <v>5.7999999999999998</v>
      </c>
      <c r="I389" s="236"/>
      <c r="J389" s="231"/>
      <c r="K389" s="231"/>
      <c r="L389" s="237"/>
      <c r="M389" s="238"/>
      <c r="N389" s="239"/>
      <c r="O389" s="239"/>
      <c r="P389" s="239"/>
      <c r="Q389" s="239"/>
      <c r="R389" s="239"/>
      <c r="S389" s="239"/>
      <c r="T389" s="24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1" t="s">
        <v>147</v>
      </c>
      <c r="AU389" s="241" t="s">
        <v>84</v>
      </c>
      <c r="AV389" s="13" t="s">
        <v>145</v>
      </c>
      <c r="AW389" s="13" t="s">
        <v>32</v>
      </c>
      <c r="AX389" s="13" t="s">
        <v>76</v>
      </c>
      <c r="AY389" s="241" t="s">
        <v>139</v>
      </c>
    </row>
    <row r="390" s="13" customFormat="1">
      <c r="A390" s="13"/>
      <c r="B390" s="230"/>
      <c r="C390" s="231"/>
      <c r="D390" s="232" t="s">
        <v>147</v>
      </c>
      <c r="E390" s="233" t="s">
        <v>1</v>
      </c>
      <c r="F390" s="234" t="s">
        <v>605</v>
      </c>
      <c r="G390" s="231"/>
      <c r="H390" s="235">
        <v>10</v>
      </c>
      <c r="I390" s="236"/>
      <c r="J390" s="231"/>
      <c r="K390" s="231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147</v>
      </c>
      <c r="AU390" s="241" t="s">
        <v>84</v>
      </c>
      <c r="AV390" s="13" t="s">
        <v>145</v>
      </c>
      <c r="AW390" s="13" t="s">
        <v>32</v>
      </c>
      <c r="AX390" s="13" t="s">
        <v>76</v>
      </c>
      <c r="AY390" s="241" t="s">
        <v>139</v>
      </c>
    </row>
    <row r="391" s="13" customFormat="1">
      <c r="A391" s="13"/>
      <c r="B391" s="230"/>
      <c r="C391" s="231"/>
      <c r="D391" s="232" t="s">
        <v>147</v>
      </c>
      <c r="E391" s="233" t="s">
        <v>1</v>
      </c>
      <c r="F391" s="234" t="s">
        <v>606</v>
      </c>
      <c r="G391" s="231"/>
      <c r="H391" s="235">
        <v>41</v>
      </c>
      <c r="I391" s="236"/>
      <c r="J391" s="231"/>
      <c r="K391" s="231"/>
      <c r="L391" s="237"/>
      <c r="M391" s="238"/>
      <c r="N391" s="239"/>
      <c r="O391" s="239"/>
      <c r="P391" s="239"/>
      <c r="Q391" s="239"/>
      <c r="R391" s="239"/>
      <c r="S391" s="239"/>
      <c r="T391" s="240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1" t="s">
        <v>147</v>
      </c>
      <c r="AU391" s="241" t="s">
        <v>84</v>
      </c>
      <c r="AV391" s="13" t="s">
        <v>145</v>
      </c>
      <c r="AW391" s="13" t="s">
        <v>32</v>
      </c>
      <c r="AX391" s="13" t="s">
        <v>76</v>
      </c>
      <c r="AY391" s="241" t="s">
        <v>139</v>
      </c>
    </row>
    <row r="392" s="14" customFormat="1">
      <c r="A392" s="14"/>
      <c r="B392" s="257"/>
      <c r="C392" s="258"/>
      <c r="D392" s="232" t="s">
        <v>147</v>
      </c>
      <c r="E392" s="259" t="s">
        <v>1</v>
      </c>
      <c r="F392" s="260" t="s">
        <v>182</v>
      </c>
      <c r="G392" s="258"/>
      <c r="H392" s="261">
        <v>56.799999999999997</v>
      </c>
      <c r="I392" s="262"/>
      <c r="J392" s="258"/>
      <c r="K392" s="258"/>
      <c r="L392" s="263"/>
      <c r="M392" s="264"/>
      <c r="N392" s="265"/>
      <c r="O392" s="265"/>
      <c r="P392" s="265"/>
      <c r="Q392" s="265"/>
      <c r="R392" s="265"/>
      <c r="S392" s="265"/>
      <c r="T392" s="266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7" t="s">
        <v>147</v>
      </c>
      <c r="AU392" s="267" t="s">
        <v>84</v>
      </c>
      <c r="AV392" s="14" t="s">
        <v>144</v>
      </c>
      <c r="AW392" s="14" t="s">
        <v>32</v>
      </c>
      <c r="AX392" s="14" t="s">
        <v>84</v>
      </c>
      <c r="AY392" s="267" t="s">
        <v>139</v>
      </c>
    </row>
    <row r="393" s="2" customFormat="1" ht="16.5" customHeight="1">
      <c r="A393" s="37"/>
      <c r="B393" s="38"/>
      <c r="C393" s="216" t="s">
        <v>607</v>
      </c>
      <c r="D393" s="216" t="s">
        <v>140</v>
      </c>
      <c r="E393" s="217" t="s">
        <v>608</v>
      </c>
      <c r="F393" s="218" t="s">
        <v>609</v>
      </c>
      <c r="G393" s="219" t="s">
        <v>169</v>
      </c>
      <c r="H393" s="220">
        <v>56.799999999999997</v>
      </c>
      <c r="I393" s="221"/>
      <c r="J393" s="222">
        <f>ROUND(I393*H393,2)</f>
        <v>0</v>
      </c>
      <c r="K393" s="223"/>
      <c r="L393" s="43"/>
      <c r="M393" s="224" t="s">
        <v>1</v>
      </c>
      <c r="N393" s="225" t="s">
        <v>42</v>
      </c>
      <c r="O393" s="90"/>
      <c r="P393" s="226">
        <f>O393*H393</f>
        <v>0</v>
      </c>
      <c r="Q393" s="226">
        <v>0</v>
      </c>
      <c r="R393" s="226">
        <f>Q393*H393</f>
        <v>0</v>
      </c>
      <c r="S393" s="226">
        <v>0</v>
      </c>
      <c r="T393" s="227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28" t="s">
        <v>162</v>
      </c>
      <c r="AT393" s="228" t="s">
        <v>140</v>
      </c>
      <c r="AU393" s="228" t="s">
        <v>84</v>
      </c>
      <c r="AY393" s="16" t="s">
        <v>139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6" t="s">
        <v>145</v>
      </c>
      <c r="BK393" s="229">
        <f>ROUND(I393*H393,2)</f>
        <v>0</v>
      </c>
      <c r="BL393" s="16" t="s">
        <v>162</v>
      </c>
      <c r="BM393" s="228" t="s">
        <v>610</v>
      </c>
    </row>
    <row r="394" s="13" customFormat="1">
      <c r="A394" s="13"/>
      <c r="B394" s="230"/>
      <c r="C394" s="231"/>
      <c r="D394" s="232" t="s">
        <v>147</v>
      </c>
      <c r="E394" s="233" t="s">
        <v>1</v>
      </c>
      <c r="F394" s="234" t="s">
        <v>604</v>
      </c>
      <c r="G394" s="231"/>
      <c r="H394" s="235">
        <v>5.7999999999999998</v>
      </c>
      <c r="I394" s="236"/>
      <c r="J394" s="231"/>
      <c r="K394" s="231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147</v>
      </c>
      <c r="AU394" s="241" t="s">
        <v>84</v>
      </c>
      <c r="AV394" s="13" t="s">
        <v>145</v>
      </c>
      <c r="AW394" s="13" t="s">
        <v>32</v>
      </c>
      <c r="AX394" s="13" t="s">
        <v>76</v>
      </c>
      <c r="AY394" s="241" t="s">
        <v>139</v>
      </c>
    </row>
    <row r="395" s="13" customFormat="1">
      <c r="A395" s="13"/>
      <c r="B395" s="230"/>
      <c r="C395" s="231"/>
      <c r="D395" s="232" t="s">
        <v>147</v>
      </c>
      <c r="E395" s="233" t="s">
        <v>1</v>
      </c>
      <c r="F395" s="234" t="s">
        <v>605</v>
      </c>
      <c r="G395" s="231"/>
      <c r="H395" s="235">
        <v>10</v>
      </c>
      <c r="I395" s="236"/>
      <c r="J395" s="231"/>
      <c r="K395" s="231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147</v>
      </c>
      <c r="AU395" s="241" t="s">
        <v>84</v>
      </c>
      <c r="AV395" s="13" t="s">
        <v>145</v>
      </c>
      <c r="AW395" s="13" t="s">
        <v>32</v>
      </c>
      <c r="AX395" s="13" t="s">
        <v>76</v>
      </c>
      <c r="AY395" s="241" t="s">
        <v>139</v>
      </c>
    </row>
    <row r="396" s="13" customFormat="1">
      <c r="A396" s="13"/>
      <c r="B396" s="230"/>
      <c r="C396" s="231"/>
      <c r="D396" s="232" t="s">
        <v>147</v>
      </c>
      <c r="E396" s="233" t="s">
        <v>1</v>
      </c>
      <c r="F396" s="234" t="s">
        <v>606</v>
      </c>
      <c r="G396" s="231"/>
      <c r="H396" s="235">
        <v>41</v>
      </c>
      <c r="I396" s="236"/>
      <c r="J396" s="231"/>
      <c r="K396" s="231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147</v>
      </c>
      <c r="AU396" s="241" t="s">
        <v>84</v>
      </c>
      <c r="AV396" s="13" t="s">
        <v>145</v>
      </c>
      <c r="AW396" s="13" t="s">
        <v>32</v>
      </c>
      <c r="AX396" s="13" t="s">
        <v>76</v>
      </c>
      <c r="AY396" s="241" t="s">
        <v>139</v>
      </c>
    </row>
    <row r="397" s="14" customFormat="1">
      <c r="A397" s="14"/>
      <c r="B397" s="257"/>
      <c r="C397" s="258"/>
      <c r="D397" s="232" t="s">
        <v>147</v>
      </c>
      <c r="E397" s="259" t="s">
        <v>1</v>
      </c>
      <c r="F397" s="260" t="s">
        <v>182</v>
      </c>
      <c r="G397" s="258"/>
      <c r="H397" s="261">
        <v>56.799999999999997</v>
      </c>
      <c r="I397" s="262"/>
      <c r="J397" s="258"/>
      <c r="K397" s="258"/>
      <c r="L397" s="263"/>
      <c r="M397" s="264"/>
      <c r="N397" s="265"/>
      <c r="O397" s="265"/>
      <c r="P397" s="265"/>
      <c r="Q397" s="265"/>
      <c r="R397" s="265"/>
      <c r="S397" s="265"/>
      <c r="T397" s="26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7" t="s">
        <v>147</v>
      </c>
      <c r="AU397" s="267" t="s">
        <v>84</v>
      </c>
      <c r="AV397" s="14" t="s">
        <v>144</v>
      </c>
      <c r="AW397" s="14" t="s">
        <v>32</v>
      </c>
      <c r="AX397" s="14" t="s">
        <v>84</v>
      </c>
      <c r="AY397" s="267" t="s">
        <v>139</v>
      </c>
    </row>
    <row r="398" s="2" customFormat="1" ht="21.75" customHeight="1">
      <c r="A398" s="37"/>
      <c r="B398" s="38"/>
      <c r="C398" s="242" t="s">
        <v>611</v>
      </c>
      <c r="D398" s="242" t="s">
        <v>154</v>
      </c>
      <c r="E398" s="243" t="s">
        <v>612</v>
      </c>
      <c r="F398" s="244" t="s">
        <v>613</v>
      </c>
      <c r="G398" s="245" t="s">
        <v>169</v>
      </c>
      <c r="H398" s="246">
        <v>56.799999999999997</v>
      </c>
      <c r="I398" s="247"/>
      <c r="J398" s="248">
        <f>ROUND(I398*H398,2)</f>
        <v>0</v>
      </c>
      <c r="K398" s="249"/>
      <c r="L398" s="250"/>
      <c r="M398" s="251" t="s">
        <v>1</v>
      </c>
      <c r="N398" s="252" t="s">
        <v>42</v>
      </c>
      <c r="O398" s="90"/>
      <c r="P398" s="226">
        <f>O398*H398</f>
        <v>0</v>
      </c>
      <c r="Q398" s="226">
        <v>0</v>
      </c>
      <c r="R398" s="226">
        <f>Q398*H398</f>
        <v>0</v>
      </c>
      <c r="S398" s="226">
        <v>0</v>
      </c>
      <c r="T398" s="227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28" t="s">
        <v>161</v>
      </c>
      <c r="AT398" s="228" t="s">
        <v>154</v>
      </c>
      <c r="AU398" s="228" t="s">
        <v>84</v>
      </c>
      <c r="AY398" s="16" t="s">
        <v>139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6" t="s">
        <v>145</v>
      </c>
      <c r="BK398" s="229">
        <f>ROUND(I398*H398,2)</f>
        <v>0</v>
      </c>
      <c r="BL398" s="16" t="s">
        <v>162</v>
      </c>
      <c r="BM398" s="228" t="s">
        <v>614</v>
      </c>
    </row>
    <row r="399" s="13" customFormat="1">
      <c r="A399" s="13"/>
      <c r="B399" s="230"/>
      <c r="C399" s="231"/>
      <c r="D399" s="232" t="s">
        <v>147</v>
      </c>
      <c r="E399" s="233" t="s">
        <v>1</v>
      </c>
      <c r="F399" s="234" t="s">
        <v>604</v>
      </c>
      <c r="G399" s="231"/>
      <c r="H399" s="235">
        <v>5.7999999999999998</v>
      </c>
      <c r="I399" s="236"/>
      <c r="J399" s="231"/>
      <c r="K399" s="231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147</v>
      </c>
      <c r="AU399" s="241" t="s">
        <v>84</v>
      </c>
      <c r="AV399" s="13" t="s">
        <v>145</v>
      </c>
      <c r="AW399" s="13" t="s">
        <v>32</v>
      </c>
      <c r="AX399" s="13" t="s">
        <v>76</v>
      </c>
      <c r="AY399" s="241" t="s">
        <v>139</v>
      </c>
    </row>
    <row r="400" s="13" customFormat="1">
      <c r="A400" s="13"/>
      <c r="B400" s="230"/>
      <c r="C400" s="231"/>
      <c r="D400" s="232" t="s">
        <v>147</v>
      </c>
      <c r="E400" s="233" t="s">
        <v>1</v>
      </c>
      <c r="F400" s="234" t="s">
        <v>605</v>
      </c>
      <c r="G400" s="231"/>
      <c r="H400" s="235">
        <v>10</v>
      </c>
      <c r="I400" s="236"/>
      <c r="J400" s="231"/>
      <c r="K400" s="231"/>
      <c r="L400" s="237"/>
      <c r="M400" s="238"/>
      <c r="N400" s="239"/>
      <c r="O400" s="239"/>
      <c r="P400" s="239"/>
      <c r="Q400" s="239"/>
      <c r="R400" s="239"/>
      <c r="S400" s="239"/>
      <c r="T400" s="240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1" t="s">
        <v>147</v>
      </c>
      <c r="AU400" s="241" t="s">
        <v>84</v>
      </c>
      <c r="AV400" s="13" t="s">
        <v>145</v>
      </c>
      <c r="AW400" s="13" t="s">
        <v>32</v>
      </c>
      <c r="AX400" s="13" t="s">
        <v>76</v>
      </c>
      <c r="AY400" s="241" t="s">
        <v>139</v>
      </c>
    </row>
    <row r="401" s="13" customFormat="1">
      <c r="A401" s="13"/>
      <c r="B401" s="230"/>
      <c r="C401" s="231"/>
      <c r="D401" s="232" t="s">
        <v>147</v>
      </c>
      <c r="E401" s="233" t="s">
        <v>1</v>
      </c>
      <c r="F401" s="234" t="s">
        <v>606</v>
      </c>
      <c r="G401" s="231"/>
      <c r="H401" s="235">
        <v>41</v>
      </c>
      <c r="I401" s="236"/>
      <c r="J401" s="231"/>
      <c r="K401" s="231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147</v>
      </c>
      <c r="AU401" s="241" t="s">
        <v>84</v>
      </c>
      <c r="AV401" s="13" t="s">
        <v>145</v>
      </c>
      <c r="AW401" s="13" t="s">
        <v>32</v>
      </c>
      <c r="AX401" s="13" t="s">
        <v>76</v>
      </c>
      <c r="AY401" s="241" t="s">
        <v>139</v>
      </c>
    </row>
    <row r="402" s="14" customFormat="1">
      <c r="A402" s="14"/>
      <c r="B402" s="257"/>
      <c r="C402" s="258"/>
      <c r="D402" s="232" t="s">
        <v>147</v>
      </c>
      <c r="E402" s="259" t="s">
        <v>1</v>
      </c>
      <c r="F402" s="260" t="s">
        <v>182</v>
      </c>
      <c r="G402" s="258"/>
      <c r="H402" s="261">
        <v>56.799999999999997</v>
      </c>
      <c r="I402" s="262"/>
      <c r="J402" s="258"/>
      <c r="K402" s="258"/>
      <c r="L402" s="263"/>
      <c r="M402" s="264"/>
      <c r="N402" s="265"/>
      <c r="O402" s="265"/>
      <c r="P402" s="265"/>
      <c r="Q402" s="265"/>
      <c r="R402" s="265"/>
      <c r="S402" s="265"/>
      <c r="T402" s="26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7" t="s">
        <v>147</v>
      </c>
      <c r="AU402" s="267" t="s">
        <v>84</v>
      </c>
      <c r="AV402" s="14" t="s">
        <v>144</v>
      </c>
      <c r="AW402" s="14" t="s">
        <v>32</v>
      </c>
      <c r="AX402" s="14" t="s">
        <v>84</v>
      </c>
      <c r="AY402" s="267" t="s">
        <v>139</v>
      </c>
    </row>
    <row r="403" s="2" customFormat="1" ht="24.15" customHeight="1">
      <c r="A403" s="37"/>
      <c r="B403" s="38"/>
      <c r="C403" s="216" t="s">
        <v>615</v>
      </c>
      <c r="D403" s="216" t="s">
        <v>140</v>
      </c>
      <c r="E403" s="217" t="s">
        <v>616</v>
      </c>
      <c r="F403" s="218" t="s">
        <v>617</v>
      </c>
      <c r="G403" s="219" t="s">
        <v>512</v>
      </c>
      <c r="H403" s="220">
        <v>1</v>
      </c>
      <c r="I403" s="221"/>
      <c r="J403" s="222">
        <f>ROUND(I403*H403,2)</f>
        <v>0</v>
      </c>
      <c r="K403" s="223"/>
      <c r="L403" s="43"/>
      <c r="M403" s="224" t="s">
        <v>1</v>
      </c>
      <c r="N403" s="225" t="s">
        <v>42</v>
      </c>
      <c r="O403" s="90"/>
      <c r="P403" s="226">
        <f>O403*H403</f>
        <v>0</v>
      </c>
      <c r="Q403" s="226">
        <v>0</v>
      </c>
      <c r="R403" s="226">
        <f>Q403*H403</f>
        <v>0</v>
      </c>
      <c r="S403" s="226">
        <v>0</v>
      </c>
      <c r="T403" s="227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28" t="s">
        <v>162</v>
      </c>
      <c r="AT403" s="228" t="s">
        <v>140</v>
      </c>
      <c r="AU403" s="228" t="s">
        <v>84</v>
      </c>
      <c r="AY403" s="16" t="s">
        <v>139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6" t="s">
        <v>145</v>
      </c>
      <c r="BK403" s="229">
        <f>ROUND(I403*H403,2)</f>
        <v>0</v>
      </c>
      <c r="BL403" s="16" t="s">
        <v>162</v>
      </c>
      <c r="BM403" s="228" t="s">
        <v>618</v>
      </c>
    </row>
    <row r="404" s="2" customFormat="1">
      <c r="A404" s="37"/>
      <c r="B404" s="38"/>
      <c r="C404" s="39"/>
      <c r="D404" s="232" t="s">
        <v>171</v>
      </c>
      <c r="E404" s="39"/>
      <c r="F404" s="253" t="s">
        <v>619</v>
      </c>
      <c r="G404" s="39"/>
      <c r="H404" s="39"/>
      <c r="I404" s="254"/>
      <c r="J404" s="39"/>
      <c r="K404" s="39"/>
      <c r="L404" s="43"/>
      <c r="M404" s="255"/>
      <c r="N404" s="256"/>
      <c r="O404" s="90"/>
      <c r="P404" s="90"/>
      <c r="Q404" s="90"/>
      <c r="R404" s="90"/>
      <c r="S404" s="90"/>
      <c r="T404" s="91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171</v>
      </c>
      <c r="AU404" s="16" t="s">
        <v>84</v>
      </c>
    </row>
    <row r="405" s="13" customFormat="1">
      <c r="A405" s="13"/>
      <c r="B405" s="230"/>
      <c r="C405" s="231"/>
      <c r="D405" s="232" t="s">
        <v>147</v>
      </c>
      <c r="E405" s="233" t="s">
        <v>1</v>
      </c>
      <c r="F405" s="234" t="s">
        <v>620</v>
      </c>
      <c r="G405" s="231"/>
      <c r="H405" s="235">
        <v>1</v>
      </c>
      <c r="I405" s="236"/>
      <c r="J405" s="231"/>
      <c r="K405" s="231"/>
      <c r="L405" s="237"/>
      <c r="M405" s="238"/>
      <c r="N405" s="239"/>
      <c r="O405" s="239"/>
      <c r="P405" s="239"/>
      <c r="Q405" s="239"/>
      <c r="R405" s="239"/>
      <c r="S405" s="239"/>
      <c r="T405" s="24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1" t="s">
        <v>147</v>
      </c>
      <c r="AU405" s="241" t="s">
        <v>84</v>
      </c>
      <c r="AV405" s="13" t="s">
        <v>145</v>
      </c>
      <c r="AW405" s="13" t="s">
        <v>32</v>
      </c>
      <c r="AX405" s="13" t="s">
        <v>84</v>
      </c>
      <c r="AY405" s="241" t="s">
        <v>139</v>
      </c>
    </row>
    <row r="406" s="2" customFormat="1" ht="33" customHeight="1">
      <c r="A406" s="37"/>
      <c r="B406" s="38"/>
      <c r="C406" s="216" t="s">
        <v>621</v>
      </c>
      <c r="D406" s="216" t="s">
        <v>140</v>
      </c>
      <c r="E406" s="217" t="s">
        <v>622</v>
      </c>
      <c r="F406" s="218" t="s">
        <v>623</v>
      </c>
      <c r="G406" s="219" t="s">
        <v>151</v>
      </c>
      <c r="H406" s="220">
        <v>2</v>
      </c>
      <c r="I406" s="221"/>
      <c r="J406" s="222">
        <f>ROUND(I406*H406,2)</f>
        <v>0</v>
      </c>
      <c r="K406" s="223"/>
      <c r="L406" s="43"/>
      <c r="M406" s="224" t="s">
        <v>1</v>
      </c>
      <c r="N406" s="225" t="s">
        <v>42</v>
      </c>
      <c r="O406" s="90"/>
      <c r="P406" s="226">
        <f>O406*H406</f>
        <v>0</v>
      </c>
      <c r="Q406" s="226">
        <v>0.016</v>
      </c>
      <c r="R406" s="226">
        <f>Q406*H406</f>
        <v>0.032000000000000001</v>
      </c>
      <c r="S406" s="226">
        <v>0</v>
      </c>
      <c r="T406" s="227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28" t="s">
        <v>162</v>
      </c>
      <c r="AT406" s="228" t="s">
        <v>140</v>
      </c>
      <c r="AU406" s="228" t="s">
        <v>84</v>
      </c>
      <c r="AY406" s="16" t="s">
        <v>139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6" t="s">
        <v>145</v>
      </c>
      <c r="BK406" s="229">
        <f>ROUND(I406*H406,2)</f>
        <v>0</v>
      </c>
      <c r="BL406" s="16" t="s">
        <v>162</v>
      </c>
      <c r="BM406" s="228" t="s">
        <v>624</v>
      </c>
    </row>
    <row r="407" s="2" customFormat="1">
      <c r="A407" s="37"/>
      <c r="B407" s="38"/>
      <c r="C407" s="39"/>
      <c r="D407" s="232" t="s">
        <v>171</v>
      </c>
      <c r="E407" s="39"/>
      <c r="F407" s="253" t="s">
        <v>625</v>
      </c>
      <c r="G407" s="39"/>
      <c r="H407" s="39"/>
      <c r="I407" s="254"/>
      <c r="J407" s="39"/>
      <c r="K407" s="39"/>
      <c r="L407" s="43"/>
      <c r="M407" s="255"/>
      <c r="N407" s="256"/>
      <c r="O407" s="90"/>
      <c r="P407" s="90"/>
      <c r="Q407" s="90"/>
      <c r="R407" s="90"/>
      <c r="S407" s="90"/>
      <c r="T407" s="91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171</v>
      </c>
      <c r="AU407" s="16" t="s">
        <v>84</v>
      </c>
    </row>
    <row r="408" s="2" customFormat="1" ht="24.15" customHeight="1">
      <c r="A408" s="37"/>
      <c r="B408" s="38"/>
      <c r="C408" s="216" t="s">
        <v>626</v>
      </c>
      <c r="D408" s="216" t="s">
        <v>140</v>
      </c>
      <c r="E408" s="217" t="s">
        <v>627</v>
      </c>
      <c r="F408" s="218" t="s">
        <v>628</v>
      </c>
      <c r="G408" s="219" t="s">
        <v>151</v>
      </c>
      <c r="H408" s="220">
        <v>15</v>
      </c>
      <c r="I408" s="221"/>
      <c r="J408" s="222">
        <f>ROUND(I408*H408,2)</f>
        <v>0</v>
      </c>
      <c r="K408" s="223"/>
      <c r="L408" s="43"/>
      <c r="M408" s="224" t="s">
        <v>1</v>
      </c>
      <c r="N408" s="225" t="s">
        <v>42</v>
      </c>
      <c r="O408" s="90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8" t="s">
        <v>162</v>
      </c>
      <c r="AT408" s="228" t="s">
        <v>140</v>
      </c>
      <c r="AU408" s="228" t="s">
        <v>84</v>
      </c>
      <c r="AY408" s="16" t="s">
        <v>139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6" t="s">
        <v>145</v>
      </c>
      <c r="BK408" s="229">
        <f>ROUND(I408*H408,2)</f>
        <v>0</v>
      </c>
      <c r="BL408" s="16" t="s">
        <v>162</v>
      </c>
      <c r="BM408" s="228" t="s">
        <v>629</v>
      </c>
    </row>
    <row r="409" s="2" customFormat="1">
      <c r="A409" s="37"/>
      <c r="B409" s="38"/>
      <c r="C409" s="39"/>
      <c r="D409" s="232" t="s">
        <v>171</v>
      </c>
      <c r="E409" s="39"/>
      <c r="F409" s="253" t="s">
        <v>630</v>
      </c>
      <c r="G409" s="39"/>
      <c r="H409" s="39"/>
      <c r="I409" s="254"/>
      <c r="J409" s="39"/>
      <c r="K409" s="39"/>
      <c r="L409" s="43"/>
      <c r="M409" s="255"/>
      <c r="N409" s="256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171</v>
      </c>
      <c r="AU409" s="16" t="s">
        <v>84</v>
      </c>
    </row>
    <row r="410" s="2" customFormat="1" ht="21.75" customHeight="1">
      <c r="A410" s="37"/>
      <c r="B410" s="38"/>
      <c r="C410" s="216" t="s">
        <v>631</v>
      </c>
      <c r="D410" s="216" t="s">
        <v>140</v>
      </c>
      <c r="E410" s="217" t="s">
        <v>632</v>
      </c>
      <c r="F410" s="218" t="s">
        <v>633</v>
      </c>
      <c r="G410" s="219" t="s">
        <v>151</v>
      </c>
      <c r="H410" s="220">
        <v>1</v>
      </c>
      <c r="I410" s="221"/>
      <c r="J410" s="222">
        <f>ROUND(I410*H410,2)</f>
        <v>0</v>
      </c>
      <c r="K410" s="223"/>
      <c r="L410" s="43"/>
      <c r="M410" s="224" t="s">
        <v>1</v>
      </c>
      <c r="N410" s="225" t="s">
        <v>42</v>
      </c>
      <c r="O410" s="90"/>
      <c r="P410" s="226">
        <f>O410*H410</f>
        <v>0</v>
      </c>
      <c r="Q410" s="226">
        <v>0.056000000000000001</v>
      </c>
      <c r="R410" s="226">
        <f>Q410*H410</f>
        <v>0.056000000000000001</v>
      </c>
      <c r="S410" s="226">
        <v>0</v>
      </c>
      <c r="T410" s="227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28" t="s">
        <v>162</v>
      </c>
      <c r="AT410" s="228" t="s">
        <v>140</v>
      </c>
      <c r="AU410" s="228" t="s">
        <v>84</v>
      </c>
      <c r="AY410" s="16" t="s">
        <v>139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6" t="s">
        <v>145</v>
      </c>
      <c r="BK410" s="229">
        <f>ROUND(I410*H410,2)</f>
        <v>0</v>
      </c>
      <c r="BL410" s="16" t="s">
        <v>162</v>
      </c>
      <c r="BM410" s="228" t="s">
        <v>634</v>
      </c>
    </row>
    <row r="411" s="2" customFormat="1">
      <c r="A411" s="37"/>
      <c r="B411" s="38"/>
      <c r="C411" s="39"/>
      <c r="D411" s="232" t="s">
        <v>171</v>
      </c>
      <c r="E411" s="39"/>
      <c r="F411" s="253" t="s">
        <v>635</v>
      </c>
      <c r="G411" s="39"/>
      <c r="H411" s="39"/>
      <c r="I411" s="254"/>
      <c r="J411" s="39"/>
      <c r="K411" s="39"/>
      <c r="L411" s="43"/>
      <c r="M411" s="255"/>
      <c r="N411" s="256"/>
      <c r="O411" s="90"/>
      <c r="P411" s="90"/>
      <c r="Q411" s="90"/>
      <c r="R411" s="90"/>
      <c r="S411" s="90"/>
      <c r="T411" s="91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171</v>
      </c>
      <c r="AU411" s="16" t="s">
        <v>84</v>
      </c>
    </row>
    <row r="412" s="2" customFormat="1" ht="21.75" customHeight="1">
      <c r="A412" s="37"/>
      <c r="B412" s="38"/>
      <c r="C412" s="216" t="s">
        <v>636</v>
      </c>
      <c r="D412" s="216" t="s">
        <v>140</v>
      </c>
      <c r="E412" s="217" t="s">
        <v>637</v>
      </c>
      <c r="F412" s="218" t="s">
        <v>638</v>
      </c>
      <c r="G412" s="219" t="s">
        <v>208</v>
      </c>
      <c r="H412" s="220">
        <v>0.47599999999999998</v>
      </c>
      <c r="I412" s="221"/>
      <c r="J412" s="222">
        <f>ROUND(I412*H412,2)</f>
        <v>0</v>
      </c>
      <c r="K412" s="223"/>
      <c r="L412" s="43"/>
      <c r="M412" s="224" t="s">
        <v>1</v>
      </c>
      <c r="N412" s="225" t="s">
        <v>42</v>
      </c>
      <c r="O412" s="90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28" t="s">
        <v>162</v>
      </c>
      <c r="AT412" s="228" t="s">
        <v>140</v>
      </c>
      <c r="AU412" s="228" t="s">
        <v>84</v>
      </c>
      <c r="AY412" s="16" t="s">
        <v>139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6" t="s">
        <v>145</v>
      </c>
      <c r="BK412" s="229">
        <f>ROUND(I412*H412,2)</f>
        <v>0</v>
      </c>
      <c r="BL412" s="16" t="s">
        <v>162</v>
      </c>
      <c r="BM412" s="228" t="s">
        <v>639</v>
      </c>
    </row>
    <row r="413" s="12" customFormat="1" ht="25.92" customHeight="1">
      <c r="A413" s="12"/>
      <c r="B413" s="202"/>
      <c r="C413" s="203"/>
      <c r="D413" s="204" t="s">
        <v>75</v>
      </c>
      <c r="E413" s="205" t="s">
        <v>640</v>
      </c>
      <c r="F413" s="205" t="s">
        <v>641</v>
      </c>
      <c r="G413" s="203"/>
      <c r="H413" s="203"/>
      <c r="I413" s="206"/>
      <c r="J413" s="207">
        <f>BK413</f>
        <v>0</v>
      </c>
      <c r="K413" s="203"/>
      <c r="L413" s="208"/>
      <c r="M413" s="209"/>
      <c r="N413" s="210"/>
      <c r="O413" s="210"/>
      <c r="P413" s="211">
        <f>SUM(P414:P484)</f>
        <v>0</v>
      </c>
      <c r="Q413" s="210"/>
      <c r="R413" s="211">
        <f>SUM(R414:R484)</f>
        <v>1.2197909999999999</v>
      </c>
      <c r="S413" s="210"/>
      <c r="T413" s="212">
        <f>SUM(T414:T484)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13" t="s">
        <v>145</v>
      </c>
      <c r="AT413" s="214" t="s">
        <v>75</v>
      </c>
      <c r="AU413" s="214" t="s">
        <v>76</v>
      </c>
      <c r="AY413" s="213" t="s">
        <v>139</v>
      </c>
      <c r="BK413" s="215">
        <f>SUM(BK414:BK484)</f>
        <v>0</v>
      </c>
    </row>
    <row r="414" s="2" customFormat="1" ht="16.5" customHeight="1">
      <c r="A414" s="37"/>
      <c r="B414" s="38"/>
      <c r="C414" s="216" t="s">
        <v>642</v>
      </c>
      <c r="D414" s="216" t="s">
        <v>140</v>
      </c>
      <c r="E414" s="217" t="s">
        <v>643</v>
      </c>
      <c r="F414" s="218" t="s">
        <v>644</v>
      </c>
      <c r="G414" s="219" t="s">
        <v>169</v>
      </c>
      <c r="H414" s="220">
        <v>246.59999999999999</v>
      </c>
      <c r="I414" s="221"/>
      <c r="J414" s="222">
        <f>ROUND(I414*H414,2)</f>
        <v>0</v>
      </c>
      <c r="K414" s="223"/>
      <c r="L414" s="43"/>
      <c r="M414" s="224" t="s">
        <v>1</v>
      </c>
      <c r="N414" s="225" t="s">
        <v>42</v>
      </c>
      <c r="O414" s="90"/>
      <c r="P414" s="226">
        <f>O414*H414</f>
        <v>0</v>
      </c>
      <c r="Q414" s="226">
        <v>0.00020000000000000001</v>
      </c>
      <c r="R414" s="226">
        <f>Q414*H414</f>
        <v>0.049320000000000003</v>
      </c>
      <c r="S414" s="226">
        <v>0</v>
      </c>
      <c r="T414" s="22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8" t="s">
        <v>162</v>
      </c>
      <c r="AT414" s="228" t="s">
        <v>140</v>
      </c>
      <c r="AU414" s="228" t="s">
        <v>84</v>
      </c>
      <c r="AY414" s="16" t="s">
        <v>139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6" t="s">
        <v>145</v>
      </c>
      <c r="BK414" s="229">
        <f>ROUND(I414*H414,2)</f>
        <v>0</v>
      </c>
      <c r="BL414" s="16" t="s">
        <v>162</v>
      </c>
      <c r="BM414" s="228" t="s">
        <v>645</v>
      </c>
    </row>
    <row r="415" s="13" customFormat="1">
      <c r="A415" s="13"/>
      <c r="B415" s="230"/>
      <c r="C415" s="231"/>
      <c r="D415" s="232" t="s">
        <v>147</v>
      </c>
      <c r="E415" s="233" t="s">
        <v>1</v>
      </c>
      <c r="F415" s="234" t="s">
        <v>646</v>
      </c>
      <c r="G415" s="231"/>
      <c r="H415" s="235">
        <v>20</v>
      </c>
      <c r="I415" s="236"/>
      <c r="J415" s="231"/>
      <c r="K415" s="231"/>
      <c r="L415" s="237"/>
      <c r="M415" s="238"/>
      <c r="N415" s="239"/>
      <c r="O415" s="239"/>
      <c r="P415" s="239"/>
      <c r="Q415" s="239"/>
      <c r="R415" s="239"/>
      <c r="S415" s="239"/>
      <c r="T415" s="24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1" t="s">
        <v>147</v>
      </c>
      <c r="AU415" s="241" t="s">
        <v>84</v>
      </c>
      <c r="AV415" s="13" t="s">
        <v>145</v>
      </c>
      <c r="AW415" s="13" t="s">
        <v>32</v>
      </c>
      <c r="AX415" s="13" t="s">
        <v>76</v>
      </c>
      <c r="AY415" s="241" t="s">
        <v>139</v>
      </c>
    </row>
    <row r="416" s="13" customFormat="1">
      <c r="A416" s="13"/>
      <c r="B416" s="230"/>
      <c r="C416" s="231"/>
      <c r="D416" s="232" t="s">
        <v>147</v>
      </c>
      <c r="E416" s="233" t="s">
        <v>1</v>
      </c>
      <c r="F416" s="234" t="s">
        <v>647</v>
      </c>
      <c r="G416" s="231"/>
      <c r="H416" s="235">
        <v>21.5</v>
      </c>
      <c r="I416" s="236"/>
      <c r="J416" s="231"/>
      <c r="K416" s="231"/>
      <c r="L416" s="237"/>
      <c r="M416" s="238"/>
      <c r="N416" s="239"/>
      <c r="O416" s="239"/>
      <c r="P416" s="239"/>
      <c r="Q416" s="239"/>
      <c r="R416" s="239"/>
      <c r="S416" s="239"/>
      <c r="T416" s="24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1" t="s">
        <v>147</v>
      </c>
      <c r="AU416" s="241" t="s">
        <v>84</v>
      </c>
      <c r="AV416" s="13" t="s">
        <v>145</v>
      </c>
      <c r="AW416" s="13" t="s">
        <v>32</v>
      </c>
      <c r="AX416" s="13" t="s">
        <v>76</v>
      </c>
      <c r="AY416" s="241" t="s">
        <v>139</v>
      </c>
    </row>
    <row r="417" s="13" customFormat="1">
      <c r="A417" s="13"/>
      <c r="B417" s="230"/>
      <c r="C417" s="231"/>
      <c r="D417" s="232" t="s">
        <v>147</v>
      </c>
      <c r="E417" s="233" t="s">
        <v>1</v>
      </c>
      <c r="F417" s="234" t="s">
        <v>648</v>
      </c>
      <c r="G417" s="231"/>
      <c r="H417" s="235">
        <v>21.5</v>
      </c>
      <c r="I417" s="236"/>
      <c r="J417" s="231"/>
      <c r="K417" s="231"/>
      <c r="L417" s="237"/>
      <c r="M417" s="238"/>
      <c r="N417" s="239"/>
      <c r="O417" s="239"/>
      <c r="P417" s="239"/>
      <c r="Q417" s="239"/>
      <c r="R417" s="239"/>
      <c r="S417" s="239"/>
      <c r="T417" s="240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1" t="s">
        <v>147</v>
      </c>
      <c r="AU417" s="241" t="s">
        <v>84</v>
      </c>
      <c r="AV417" s="13" t="s">
        <v>145</v>
      </c>
      <c r="AW417" s="13" t="s">
        <v>32</v>
      </c>
      <c r="AX417" s="13" t="s">
        <v>76</v>
      </c>
      <c r="AY417" s="241" t="s">
        <v>139</v>
      </c>
    </row>
    <row r="418" s="13" customFormat="1">
      <c r="A418" s="13"/>
      <c r="B418" s="230"/>
      <c r="C418" s="231"/>
      <c r="D418" s="232" t="s">
        <v>147</v>
      </c>
      <c r="E418" s="233" t="s">
        <v>1</v>
      </c>
      <c r="F418" s="234" t="s">
        <v>604</v>
      </c>
      <c r="G418" s="231"/>
      <c r="H418" s="235">
        <v>5.7999999999999998</v>
      </c>
      <c r="I418" s="236"/>
      <c r="J418" s="231"/>
      <c r="K418" s="231"/>
      <c r="L418" s="237"/>
      <c r="M418" s="238"/>
      <c r="N418" s="239"/>
      <c r="O418" s="239"/>
      <c r="P418" s="239"/>
      <c r="Q418" s="239"/>
      <c r="R418" s="239"/>
      <c r="S418" s="239"/>
      <c r="T418" s="24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1" t="s">
        <v>147</v>
      </c>
      <c r="AU418" s="241" t="s">
        <v>84</v>
      </c>
      <c r="AV418" s="13" t="s">
        <v>145</v>
      </c>
      <c r="AW418" s="13" t="s">
        <v>32</v>
      </c>
      <c r="AX418" s="13" t="s">
        <v>76</v>
      </c>
      <c r="AY418" s="241" t="s">
        <v>139</v>
      </c>
    </row>
    <row r="419" s="13" customFormat="1">
      <c r="A419" s="13"/>
      <c r="B419" s="230"/>
      <c r="C419" s="231"/>
      <c r="D419" s="232" t="s">
        <v>147</v>
      </c>
      <c r="E419" s="233" t="s">
        <v>1</v>
      </c>
      <c r="F419" s="234" t="s">
        <v>649</v>
      </c>
      <c r="G419" s="231"/>
      <c r="H419" s="235">
        <v>20.5</v>
      </c>
      <c r="I419" s="236"/>
      <c r="J419" s="231"/>
      <c r="K419" s="231"/>
      <c r="L419" s="237"/>
      <c r="M419" s="238"/>
      <c r="N419" s="239"/>
      <c r="O419" s="239"/>
      <c r="P419" s="239"/>
      <c r="Q419" s="239"/>
      <c r="R419" s="239"/>
      <c r="S419" s="239"/>
      <c r="T419" s="24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1" t="s">
        <v>147</v>
      </c>
      <c r="AU419" s="241" t="s">
        <v>84</v>
      </c>
      <c r="AV419" s="13" t="s">
        <v>145</v>
      </c>
      <c r="AW419" s="13" t="s">
        <v>32</v>
      </c>
      <c r="AX419" s="13" t="s">
        <v>76</v>
      </c>
      <c r="AY419" s="241" t="s">
        <v>139</v>
      </c>
    </row>
    <row r="420" s="13" customFormat="1">
      <c r="A420" s="13"/>
      <c r="B420" s="230"/>
      <c r="C420" s="231"/>
      <c r="D420" s="232" t="s">
        <v>147</v>
      </c>
      <c r="E420" s="233" t="s">
        <v>1</v>
      </c>
      <c r="F420" s="234" t="s">
        <v>650</v>
      </c>
      <c r="G420" s="231"/>
      <c r="H420" s="235">
        <v>20.5</v>
      </c>
      <c r="I420" s="236"/>
      <c r="J420" s="231"/>
      <c r="K420" s="231"/>
      <c r="L420" s="237"/>
      <c r="M420" s="238"/>
      <c r="N420" s="239"/>
      <c r="O420" s="239"/>
      <c r="P420" s="239"/>
      <c r="Q420" s="239"/>
      <c r="R420" s="239"/>
      <c r="S420" s="239"/>
      <c r="T420" s="24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1" t="s">
        <v>147</v>
      </c>
      <c r="AU420" s="241" t="s">
        <v>84</v>
      </c>
      <c r="AV420" s="13" t="s">
        <v>145</v>
      </c>
      <c r="AW420" s="13" t="s">
        <v>32</v>
      </c>
      <c r="AX420" s="13" t="s">
        <v>76</v>
      </c>
      <c r="AY420" s="241" t="s">
        <v>139</v>
      </c>
    </row>
    <row r="421" s="13" customFormat="1">
      <c r="A421" s="13"/>
      <c r="B421" s="230"/>
      <c r="C421" s="231"/>
      <c r="D421" s="232" t="s">
        <v>147</v>
      </c>
      <c r="E421" s="233" t="s">
        <v>1</v>
      </c>
      <c r="F421" s="234" t="s">
        <v>651</v>
      </c>
      <c r="G421" s="231"/>
      <c r="H421" s="235">
        <v>20.5</v>
      </c>
      <c r="I421" s="236"/>
      <c r="J421" s="231"/>
      <c r="K421" s="231"/>
      <c r="L421" s="237"/>
      <c r="M421" s="238"/>
      <c r="N421" s="239"/>
      <c r="O421" s="239"/>
      <c r="P421" s="239"/>
      <c r="Q421" s="239"/>
      <c r="R421" s="239"/>
      <c r="S421" s="239"/>
      <c r="T421" s="24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1" t="s">
        <v>147</v>
      </c>
      <c r="AU421" s="241" t="s">
        <v>84</v>
      </c>
      <c r="AV421" s="13" t="s">
        <v>145</v>
      </c>
      <c r="AW421" s="13" t="s">
        <v>32</v>
      </c>
      <c r="AX421" s="13" t="s">
        <v>76</v>
      </c>
      <c r="AY421" s="241" t="s">
        <v>139</v>
      </c>
    </row>
    <row r="422" s="13" customFormat="1">
      <c r="A422" s="13"/>
      <c r="B422" s="230"/>
      <c r="C422" s="231"/>
      <c r="D422" s="232" t="s">
        <v>147</v>
      </c>
      <c r="E422" s="233" t="s">
        <v>1</v>
      </c>
      <c r="F422" s="234" t="s">
        <v>652</v>
      </c>
      <c r="G422" s="231"/>
      <c r="H422" s="235">
        <v>20.5</v>
      </c>
      <c r="I422" s="236"/>
      <c r="J422" s="231"/>
      <c r="K422" s="231"/>
      <c r="L422" s="237"/>
      <c r="M422" s="238"/>
      <c r="N422" s="239"/>
      <c r="O422" s="239"/>
      <c r="P422" s="239"/>
      <c r="Q422" s="239"/>
      <c r="R422" s="239"/>
      <c r="S422" s="239"/>
      <c r="T422" s="24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1" t="s">
        <v>147</v>
      </c>
      <c r="AU422" s="241" t="s">
        <v>84</v>
      </c>
      <c r="AV422" s="13" t="s">
        <v>145</v>
      </c>
      <c r="AW422" s="13" t="s">
        <v>32</v>
      </c>
      <c r="AX422" s="13" t="s">
        <v>76</v>
      </c>
      <c r="AY422" s="241" t="s">
        <v>139</v>
      </c>
    </row>
    <row r="423" s="13" customFormat="1">
      <c r="A423" s="13"/>
      <c r="B423" s="230"/>
      <c r="C423" s="231"/>
      <c r="D423" s="232" t="s">
        <v>147</v>
      </c>
      <c r="E423" s="233" t="s">
        <v>1</v>
      </c>
      <c r="F423" s="234" t="s">
        <v>653</v>
      </c>
      <c r="G423" s="231"/>
      <c r="H423" s="235">
        <v>20.5</v>
      </c>
      <c r="I423" s="236"/>
      <c r="J423" s="231"/>
      <c r="K423" s="231"/>
      <c r="L423" s="237"/>
      <c r="M423" s="238"/>
      <c r="N423" s="239"/>
      <c r="O423" s="239"/>
      <c r="P423" s="239"/>
      <c r="Q423" s="239"/>
      <c r="R423" s="239"/>
      <c r="S423" s="239"/>
      <c r="T423" s="24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1" t="s">
        <v>147</v>
      </c>
      <c r="AU423" s="241" t="s">
        <v>84</v>
      </c>
      <c r="AV423" s="13" t="s">
        <v>145</v>
      </c>
      <c r="AW423" s="13" t="s">
        <v>32</v>
      </c>
      <c r="AX423" s="13" t="s">
        <v>76</v>
      </c>
      <c r="AY423" s="241" t="s">
        <v>139</v>
      </c>
    </row>
    <row r="424" s="13" customFormat="1">
      <c r="A424" s="13"/>
      <c r="B424" s="230"/>
      <c r="C424" s="231"/>
      <c r="D424" s="232" t="s">
        <v>147</v>
      </c>
      <c r="E424" s="233" t="s">
        <v>1</v>
      </c>
      <c r="F424" s="234" t="s">
        <v>654</v>
      </c>
      <c r="G424" s="231"/>
      <c r="H424" s="235">
        <v>12.5</v>
      </c>
      <c r="I424" s="236"/>
      <c r="J424" s="231"/>
      <c r="K424" s="231"/>
      <c r="L424" s="237"/>
      <c r="M424" s="238"/>
      <c r="N424" s="239"/>
      <c r="O424" s="239"/>
      <c r="P424" s="239"/>
      <c r="Q424" s="239"/>
      <c r="R424" s="239"/>
      <c r="S424" s="239"/>
      <c r="T424" s="240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1" t="s">
        <v>147</v>
      </c>
      <c r="AU424" s="241" t="s">
        <v>84</v>
      </c>
      <c r="AV424" s="13" t="s">
        <v>145</v>
      </c>
      <c r="AW424" s="13" t="s">
        <v>32</v>
      </c>
      <c r="AX424" s="13" t="s">
        <v>76</v>
      </c>
      <c r="AY424" s="241" t="s">
        <v>139</v>
      </c>
    </row>
    <row r="425" s="13" customFormat="1">
      <c r="A425" s="13"/>
      <c r="B425" s="230"/>
      <c r="C425" s="231"/>
      <c r="D425" s="232" t="s">
        <v>147</v>
      </c>
      <c r="E425" s="233" t="s">
        <v>1</v>
      </c>
      <c r="F425" s="234" t="s">
        <v>606</v>
      </c>
      <c r="G425" s="231"/>
      <c r="H425" s="235">
        <v>41</v>
      </c>
      <c r="I425" s="236"/>
      <c r="J425" s="231"/>
      <c r="K425" s="231"/>
      <c r="L425" s="237"/>
      <c r="M425" s="238"/>
      <c r="N425" s="239"/>
      <c r="O425" s="239"/>
      <c r="P425" s="239"/>
      <c r="Q425" s="239"/>
      <c r="R425" s="239"/>
      <c r="S425" s="239"/>
      <c r="T425" s="24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1" t="s">
        <v>147</v>
      </c>
      <c r="AU425" s="241" t="s">
        <v>84</v>
      </c>
      <c r="AV425" s="13" t="s">
        <v>145</v>
      </c>
      <c r="AW425" s="13" t="s">
        <v>32</v>
      </c>
      <c r="AX425" s="13" t="s">
        <v>76</v>
      </c>
      <c r="AY425" s="241" t="s">
        <v>139</v>
      </c>
    </row>
    <row r="426" s="13" customFormat="1">
      <c r="A426" s="13"/>
      <c r="B426" s="230"/>
      <c r="C426" s="231"/>
      <c r="D426" s="232" t="s">
        <v>147</v>
      </c>
      <c r="E426" s="233" t="s">
        <v>1</v>
      </c>
      <c r="F426" s="234" t="s">
        <v>655</v>
      </c>
      <c r="G426" s="231"/>
      <c r="H426" s="235">
        <v>10</v>
      </c>
      <c r="I426" s="236"/>
      <c r="J426" s="231"/>
      <c r="K426" s="231"/>
      <c r="L426" s="237"/>
      <c r="M426" s="238"/>
      <c r="N426" s="239"/>
      <c r="O426" s="239"/>
      <c r="P426" s="239"/>
      <c r="Q426" s="239"/>
      <c r="R426" s="239"/>
      <c r="S426" s="239"/>
      <c r="T426" s="24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1" t="s">
        <v>147</v>
      </c>
      <c r="AU426" s="241" t="s">
        <v>84</v>
      </c>
      <c r="AV426" s="13" t="s">
        <v>145</v>
      </c>
      <c r="AW426" s="13" t="s">
        <v>32</v>
      </c>
      <c r="AX426" s="13" t="s">
        <v>76</v>
      </c>
      <c r="AY426" s="241" t="s">
        <v>139</v>
      </c>
    </row>
    <row r="427" s="13" customFormat="1">
      <c r="A427" s="13"/>
      <c r="B427" s="230"/>
      <c r="C427" s="231"/>
      <c r="D427" s="232" t="s">
        <v>147</v>
      </c>
      <c r="E427" s="233" t="s">
        <v>1</v>
      </c>
      <c r="F427" s="234" t="s">
        <v>656</v>
      </c>
      <c r="G427" s="231"/>
      <c r="H427" s="235">
        <v>11.800000000000001</v>
      </c>
      <c r="I427" s="236"/>
      <c r="J427" s="231"/>
      <c r="K427" s="231"/>
      <c r="L427" s="237"/>
      <c r="M427" s="238"/>
      <c r="N427" s="239"/>
      <c r="O427" s="239"/>
      <c r="P427" s="239"/>
      <c r="Q427" s="239"/>
      <c r="R427" s="239"/>
      <c r="S427" s="239"/>
      <c r="T427" s="240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1" t="s">
        <v>147</v>
      </c>
      <c r="AU427" s="241" t="s">
        <v>84</v>
      </c>
      <c r="AV427" s="13" t="s">
        <v>145</v>
      </c>
      <c r="AW427" s="13" t="s">
        <v>32</v>
      </c>
      <c r="AX427" s="13" t="s">
        <v>76</v>
      </c>
      <c r="AY427" s="241" t="s">
        <v>139</v>
      </c>
    </row>
    <row r="428" s="14" customFormat="1">
      <c r="A428" s="14"/>
      <c r="B428" s="257"/>
      <c r="C428" s="258"/>
      <c r="D428" s="232" t="s">
        <v>147</v>
      </c>
      <c r="E428" s="259" t="s">
        <v>1</v>
      </c>
      <c r="F428" s="260" t="s">
        <v>182</v>
      </c>
      <c r="G428" s="258"/>
      <c r="H428" s="261">
        <v>246.60000000000002</v>
      </c>
      <c r="I428" s="262"/>
      <c r="J428" s="258"/>
      <c r="K428" s="258"/>
      <c r="L428" s="263"/>
      <c r="M428" s="264"/>
      <c r="N428" s="265"/>
      <c r="O428" s="265"/>
      <c r="P428" s="265"/>
      <c r="Q428" s="265"/>
      <c r="R428" s="265"/>
      <c r="S428" s="265"/>
      <c r="T428" s="26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67" t="s">
        <v>147</v>
      </c>
      <c r="AU428" s="267" t="s">
        <v>84</v>
      </c>
      <c r="AV428" s="14" t="s">
        <v>144</v>
      </c>
      <c r="AW428" s="14" t="s">
        <v>32</v>
      </c>
      <c r="AX428" s="14" t="s">
        <v>84</v>
      </c>
      <c r="AY428" s="267" t="s">
        <v>139</v>
      </c>
    </row>
    <row r="429" s="2" customFormat="1" ht="24.15" customHeight="1">
      <c r="A429" s="37"/>
      <c r="B429" s="38"/>
      <c r="C429" s="242" t="s">
        <v>657</v>
      </c>
      <c r="D429" s="242" t="s">
        <v>154</v>
      </c>
      <c r="E429" s="243" t="s">
        <v>658</v>
      </c>
      <c r="F429" s="244" t="s">
        <v>659</v>
      </c>
      <c r="G429" s="245" t="s">
        <v>169</v>
      </c>
      <c r="H429" s="246">
        <v>84.959999999999994</v>
      </c>
      <c r="I429" s="247"/>
      <c r="J429" s="248">
        <f>ROUND(I429*H429,2)</f>
        <v>0</v>
      </c>
      <c r="K429" s="249"/>
      <c r="L429" s="250"/>
      <c r="M429" s="251" t="s">
        <v>1</v>
      </c>
      <c r="N429" s="252" t="s">
        <v>42</v>
      </c>
      <c r="O429" s="90"/>
      <c r="P429" s="226">
        <f>O429*H429</f>
        <v>0</v>
      </c>
      <c r="Q429" s="226">
        <v>0.0038999999999999998</v>
      </c>
      <c r="R429" s="226">
        <f>Q429*H429</f>
        <v>0.33134399999999997</v>
      </c>
      <c r="S429" s="226">
        <v>0</v>
      </c>
      <c r="T429" s="22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8" t="s">
        <v>161</v>
      </c>
      <c r="AT429" s="228" t="s">
        <v>154</v>
      </c>
      <c r="AU429" s="228" t="s">
        <v>84</v>
      </c>
      <c r="AY429" s="16" t="s">
        <v>139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6" t="s">
        <v>145</v>
      </c>
      <c r="BK429" s="229">
        <f>ROUND(I429*H429,2)</f>
        <v>0</v>
      </c>
      <c r="BL429" s="16" t="s">
        <v>162</v>
      </c>
      <c r="BM429" s="228" t="s">
        <v>660</v>
      </c>
    </row>
    <row r="430" s="2" customFormat="1">
      <c r="A430" s="37"/>
      <c r="B430" s="38"/>
      <c r="C430" s="39"/>
      <c r="D430" s="232" t="s">
        <v>171</v>
      </c>
      <c r="E430" s="39"/>
      <c r="F430" s="253" t="s">
        <v>661</v>
      </c>
      <c r="G430" s="39"/>
      <c r="H430" s="39"/>
      <c r="I430" s="254"/>
      <c r="J430" s="39"/>
      <c r="K430" s="39"/>
      <c r="L430" s="43"/>
      <c r="M430" s="255"/>
      <c r="N430" s="256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171</v>
      </c>
      <c r="AU430" s="16" t="s">
        <v>84</v>
      </c>
    </row>
    <row r="431" s="13" customFormat="1">
      <c r="A431" s="13"/>
      <c r="B431" s="230"/>
      <c r="C431" s="231"/>
      <c r="D431" s="232" t="s">
        <v>147</v>
      </c>
      <c r="E431" s="233" t="s">
        <v>1</v>
      </c>
      <c r="F431" s="234" t="s">
        <v>662</v>
      </c>
      <c r="G431" s="231"/>
      <c r="H431" s="235">
        <v>22.550000000000001</v>
      </c>
      <c r="I431" s="236"/>
      <c r="J431" s="231"/>
      <c r="K431" s="231"/>
      <c r="L431" s="237"/>
      <c r="M431" s="238"/>
      <c r="N431" s="239"/>
      <c r="O431" s="239"/>
      <c r="P431" s="239"/>
      <c r="Q431" s="239"/>
      <c r="R431" s="239"/>
      <c r="S431" s="239"/>
      <c r="T431" s="240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1" t="s">
        <v>147</v>
      </c>
      <c r="AU431" s="241" t="s">
        <v>84</v>
      </c>
      <c r="AV431" s="13" t="s">
        <v>145</v>
      </c>
      <c r="AW431" s="13" t="s">
        <v>32</v>
      </c>
      <c r="AX431" s="13" t="s">
        <v>76</v>
      </c>
      <c r="AY431" s="241" t="s">
        <v>139</v>
      </c>
    </row>
    <row r="432" s="13" customFormat="1">
      <c r="A432" s="13"/>
      <c r="B432" s="230"/>
      <c r="C432" s="231"/>
      <c r="D432" s="232" t="s">
        <v>147</v>
      </c>
      <c r="E432" s="233" t="s">
        <v>1</v>
      </c>
      <c r="F432" s="234" t="s">
        <v>663</v>
      </c>
      <c r="G432" s="231"/>
      <c r="H432" s="235">
        <v>22.550000000000001</v>
      </c>
      <c r="I432" s="236"/>
      <c r="J432" s="231"/>
      <c r="K432" s="231"/>
      <c r="L432" s="237"/>
      <c r="M432" s="238"/>
      <c r="N432" s="239"/>
      <c r="O432" s="239"/>
      <c r="P432" s="239"/>
      <c r="Q432" s="239"/>
      <c r="R432" s="239"/>
      <c r="S432" s="239"/>
      <c r="T432" s="24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1" t="s">
        <v>147</v>
      </c>
      <c r="AU432" s="241" t="s">
        <v>84</v>
      </c>
      <c r="AV432" s="13" t="s">
        <v>145</v>
      </c>
      <c r="AW432" s="13" t="s">
        <v>32</v>
      </c>
      <c r="AX432" s="13" t="s">
        <v>76</v>
      </c>
      <c r="AY432" s="241" t="s">
        <v>139</v>
      </c>
    </row>
    <row r="433" s="13" customFormat="1">
      <c r="A433" s="13"/>
      <c r="B433" s="230"/>
      <c r="C433" s="231"/>
      <c r="D433" s="232" t="s">
        <v>147</v>
      </c>
      <c r="E433" s="233" t="s">
        <v>1</v>
      </c>
      <c r="F433" s="234" t="s">
        <v>664</v>
      </c>
      <c r="G433" s="231"/>
      <c r="H433" s="235">
        <v>22.550000000000001</v>
      </c>
      <c r="I433" s="236"/>
      <c r="J433" s="231"/>
      <c r="K433" s="231"/>
      <c r="L433" s="237"/>
      <c r="M433" s="238"/>
      <c r="N433" s="239"/>
      <c r="O433" s="239"/>
      <c r="P433" s="239"/>
      <c r="Q433" s="239"/>
      <c r="R433" s="239"/>
      <c r="S433" s="239"/>
      <c r="T433" s="24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1" t="s">
        <v>147</v>
      </c>
      <c r="AU433" s="241" t="s">
        <v>84</v>
      </c>
      <c r="AV433" s="13" t="s">
        <v>145</v>
      </c>
      <c r="AW433" s="13" t="s">
        <v>32</v>
      </c>
      <c r="AX433" s="13" t="s">
        <v>76</v>
      </c>
      <c r="AY433" s="241" t="s">
        <v>139</v>
      </c>
    </row>
    <row r="434" s="13" customFormat="1">
      <c r="A434" s="13"/>
      <c r="B434" s="230"/>
      <c r="C434" s="231"/>
      <c r="D434" s="232" t="s">
        <v>147</v>
      </c>
      <c r="E434" s="233" t="s">
        <v>1</v>
      </c>
      <c r="F434" s="234" t="s">
        <v>665</v>
      </c>
      <c r="G434" s="231"/>
      <c r="H434" s="235">
        <v>13.75</v>
      </c>
      <c r="I434" s="236"/>
      <c r="J434" s="231"/>
      <c r="K434" s="231"/>
      <c r="L434" s="237"/>
      <c r="M434" s="238"/>
      <c r="N434" s="239"/>
      <c r="O434" s="239"/>
      <c r="P434" s="239"/>
      <c r="Q434" s="239"/>
      <c r="R434" s="239"/>
      <c r="S434" s="239"/>
      <c r="T434" s="24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1" t="s">
        <v>147</v>
      </c>
      <c r="AU434" s="241" t="s">
        <v>84</v>
      </c>
      <c r="AV434" s="13" t="s">
        <v>145</v>
      </c>
      <c r="AW434" s="13" t="s">
        <v>32</v>
      </c>
      <c r="AX434" s="13" t="s">
        <v>76</v>
      </c>
      <c r="AY434" s="241" t="s">
        <v>139</v>
      </c>
    </row>
    <row r="435" s="13" customFormat="1">
      <c r="A435" s="13"/>
      <c r="B435" s="230"/>
      <c r="C435" s="231"/>
      <c r="D435" s="232" t="s">
        <v>147</v>
      </c>
      <c r="E435" s="233" t="s">
        <v>1</v>
      </c>
      <c r="F435" s="234" t="s">
        <v>666</v>
      </c>
      <c r="G435" s="231"/>
      <c r="H435" s="235">
        <v>2.8500000000000001</v>
      </c>
      <c r="I435" s="236"/>
      <c r="J435" s="231"/>
      <c r="K435" s="231"/>
      <c r="L435" s="237"/>
      <c r="M435" s="238"/>
      <c r="N435" s="239"/>
      <c r="O435" s="239"/>
      <c r="P435" s="239"/>
      <c r="Q435" s="239"/>
      <c r="R435" s="239"/>
      <c r="S435" s="239"/>
      <c r="T435" s="24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1" t="s">
        <v>147</v>
      </c>
      <c r="AU435" s="241" t="s">
        <v>84</v>
      </c>
      <c r="AV435" s="13" t="s">
        <v>145</v>
      </c>
      <c r="AW435" s="13" t="s">
        <v>32</v>
      </c>
      <c r="AX435" s="13" t="s">
        <v>76</v>
      </c>
      <c r="AY435" s="241" t="s">
        <v>139</v>
      </c>
    </row>
    <row r="436" s="13" customFormat="1">
      <c r="A436" s="13"/>
      <c r="B436" s="230"/>
      <c r="C436" s="231"/>
      <c r="D436" s="232" t="s">
        <v>147</v>
      </c>
      <c r="E436" s="233" t="s">
        <v>1</v>
      </c>
      <c r="F436" s="234" t="s">
        <v>667</v>
      </c>
      <c r="G436" s="231"/>
      <c r="H436" s="235">
        <v>0.70999999999999996</v>
      </c>
      <c r="I436" s="236"/>
      <c r="J436" s="231"/>
      <c r="K436" s="231"/>
      <c r="L436" s="237"/>
      <c r="M436" s="238"/>
      <c r="N436" s="239"/>
      <c r="O436" s="239"/>
      <c r="P436" s="239"/>
      <c r="Q436" s="239"/>
      <c r="R436" s="239"/>
      <c r="S436" s="239"/>
      <c r="T436" s="24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1" t="s">
        <v>147</v>
      </c>
      <c r="AU436" s="241" t="s">
        <v>84</v>
      </c>
      <c r="AV436" s="13" t="s">
        <v>145</v>
      </c>
      <c r="AW436" s="13" t="s">
        <v>32</v>
      </c>
      <c r="AX436" s="13" t="s">
        <v>76</v>
      </c>
      <c r="AY436" s="241" t="s">
        <v>139</v>
      </c>
    </row>
    <row r="437" s="14" customFormat="1">
      <c r="A437" s="14"/>
      <c r="B437" s="257"/>
      <c r="C437" s="258"/>
      <c r="D437" s="232" t="s">
        <v>147</v>
      </c>
      <c r="E437" s="259" t="s">
        <v>1</v>
      </c>
      <c r="F437" s="260" t="s">
        <v>182</v>
      </c>
      <c r="G437" s="258"/>
      <c r="H437" s="261">
        <v>84.959999999999994</v>
      </c>
      <c r="I437" s="262"/>
      <c r="J437" s="258"/>
      <c r="K437" s="258"/>
      <c r="L437" s="263"/>
      <c r="M437" s="264"/>
      <c r="N437" s="265"/>
      <c r="O437" s="265"/>
      <c r="P437" s="265"/>
      <c r="Q437" s="265"/>
      <c r="R437" s="265"/>
      <c r="S437" s="265"/>
      <c r="T437" s="266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7" t="s">
        <v>147</v>
      </c>
      <c r="AU437" s="267" t="s">
        <v>84</v>
      </c>
      <c r="AV437" s="14" t="s">
        <v>144</v>
      </c>
      <c r="AW437" s="14" t="s">
        <v>32</v>
      </c>
      <c r="AX437" s="14" t="s">
        <v>84</v>
      </c>
      <c r="AY437" s="267" t="s">
        <v>139</v>
      </c>
    </row>
    <row r="438" s="2" customFormat="1" ht="24.15" customHeight="1">
      <c r="A438" s="37"/>
      <c r="B438" s="38"/>
      <c r="C438" s="242" t="s">
        <v>668</v>
      </c>
      <c r="D438" s="242" t="s">
        <v>154</v>
      </c>
      <c r="E438" s="243" t="s">
        <v>669</v>
      </c>
      <c r="F438" s="244" t="s">
        <v>670</v>
      </c>
      <c r="G438" s="245" t="s">
        <v>169</v>
      </c>
      <c r="H438" s="246">
        <v>125.63</v>
      </c>
      <c r="I438" s="247"/>
      <c r="J438" s="248">
        <f>ROUND(I438*H438,2)</f>
        <v>0</v>
      </c>
      <c r="K438" s="249"/>
      <c r="L438" s="250"/>
      <c r="M438" s="251" t="s">
        <v>1</v>
      </c>
      <c r="N438" s="252" t="s">
        <v>42</v>
      </c>
      <c r="O438" s="90"/>
      <c r="P438" s="226">
        <f>O438*H438</f>
        <v>0</v>
      </c>
      <c r="Q438" s="226">
        <v>0.0038999999999999998</v>
      </c>
      <c r="R438" s="226">
        <f>Q438*H438</f>
        <v>0.48995699999999998</v>
      </c>
      <c r="S438" s="226">
        <v>0</v>
      </c>
      <c r="T438" s="227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28" t="s">
        <v>161</v>
      </c>
      <c r="AT438" s="228" t="s">
        <v>154</v>
      </c>
      <c r="AU438" s="228" t="s">
        <v>84</v>
      </c>
      <c r="AY438" s="16" t="s">
        <v>139</v>
      </c>
      <c r="BE438" s="229">
        <f>IF(N438="základní",J438,0)</f>
        <v>0</v>
      </c>
      <c r="BF438" s="229">
        <f>IF(N438="snížená",J438,0)</f>
        <v>0</v>
      </c>
      <c r="BG438" s="229">
        <f>IF(N438="zákl. přenesená",J438,0)</f>
        <v>0</v>
      </c>
      <c r="BH438" s="229">
        <f>IF(N438="sníž. přenesená",J438,0)</f>
        <v>0</v>
      </c>
      <c r="BI438" s="229">
        <f>IF(N438="nulová",J438,0)</f>
        <v>0</v>
      </c>
      <c r="BJ438" s="16" t="s">
        <v>145</v>
      </c>
      <c r="BK438" s="229">
        <f>ROUND(I438*H438,2)</f>
        <v>0</v>
      </c>
      <c r="BL438" s="16" t="s">
        <v>162</v>
      </c>
      <c r="BM438" s="228" t="s">
        <v>671</v>
      </c>
    </row>
    <row r="439" s="2" customFormat="1">
      <c r="A439" s="37"/>
      <c r="B439" s="38"/>
      <c r="C439" s="39"/>
      <c r="D439" s="232" t="s">
        <v>171</v>
      </c>
      <c r="E439" s="39"/>
      <c r="F439" s="253" t="s">
        <v>661</v>
      </c>
      <c r="G439" s="39"/>
      <c r="H439" s="39"/>
      <c r="I439" s="254"/>
      <c r="J439" s="39"/>
      <c r="K439" s="39"/>
      <c r="L439" s="43"/>
      <c r="M439" s="255"/>
      <c r="N439" s="256"/>
      <c r="O439" s="90"/>
      <c r="P439" s="90"/>
      <c r="Q439" s="90"/>
      <c r="R439" s="90"/>
      <c r="S439" s="90"/>
      <c r="T439" s="91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171</v>
      </c>
      <c r="AU439" s="16" t="s">
        <v>84</v>
      </c>
    </row>
    <row r="440" s="13" customFormat="1">
      <c r="A440" s="13"/>
      <c r="B440" s="230"/>
      <c r="C440" s="231"/>
      <c r="D440" s="232" t="s">
        <v>147</v>
      </c>
      <c r="E440" s="233" t="s">
        <v>1</v>
      </c>
      <c r="F440" s="234" t="s">
        <v>672</v>
      </c>
      <c r="G440" s="231"/>
      <c r="H440" s="235">
        <v>23.649999999999999</v>
      </c>
      <c r="I440" s="236"/>
      <c r="J440" s="231"/>
      <c r="K440" s="231"/>
      <c r="L440" s="237"/>
      <c r="M440" s="238"/>
      <c r="N440" s="239"/>
      <c r="O440" s="239"/>
      <c r="P440" s="239"/>
      <c r="Q440" s="239"/>
      <c r="R440" s="239"/>
      <c r="S440" s="239"/>
      <c r="T440" s="240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1" t="s">
        <v>147</v>
      </c>
      <c r="AU440" s="241" t="s">
        <v>84</v>
      </c>
      <c r="AV440" s="13" t="s">
        <v>145</v>
      </c>
      <c r="AW440" s="13" t="s">
        <v>32</v>
      </c>
      <c r="AX440" s="13" t="s">
        <v>76</v>
      </c>
      <c r="AY440" s="241" t="s">
        <v>139</v>
      </c>
    </row>
    <row r="441" s="13" customFormat="1">
      <c r="A441" s="13"/>
      <c r="B441" s="230"/>
      <c r="C441" s="231"/>
      <c r="D441" s="232" t="s">
        <v>147</v>
      </c>
      <c r="E441" s="233" t="s">
        <v>1</v>
      </c>
      <c r="F441" s="234" t="s">
        <v>673</v>
      </c>
      <c r="G441" s="231"/>
      <c r="H441" s="235">
        <v>23.649999999999999</v>
      </c>
      <c r="I441" s="236"/>
      <c r="J441" s="231"/>
      <c r="K441" s="231"/>
      <c r="L441" s="237"/>
      <c r="M441" s="238"/>
      <c r="N441" s="239"/>
      <c r="O441" s="239"/>
      <c r="P441" s="239"/>
      <c r="Q441" s="239"/>
      <c r="R441" s="239"/>
      <c r="S441" s="239"/>
      <c r="T441" s="24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1" t="s">
        <v>147</v>
      </c>
      <c r="AU441" s="241" t="s">
        <v>84</v>
      </c>
      <c r="AV441" s="13" t="s">
        <v>145</v>
      </c>
      <c r="AW441" s="13" t="s">
        <v>32</v>
      </c>
      <c r="AX441" s="13" t="s">
        <v>76</v>
      </c>
      <c r="AY441" s="241" t="s">
        <v>139</v>
      </c>
    </row>
    <row r="442" s="13" customFormat="1">
      <c r="A442" s="13"/>
      <c r="B442" s="230"/>
      <c r="C442" s="231"/>
      <c r="D442" s="232" t="s">
        <v>147</v>
      </c>
      <c r="E442" s="233" t="s">
        <v>1</v>
      </c>
      <c r="F442" s="234" t="s">
        <v>674</v>
      </c>
      <c r="G442" s="231"/>
      <c r="H442" s="235">
        <v>6.3799999999999999</v>
      </c>
      <c r="I442" s="236"/>
      <c r="J442" s="231"/>
      <c r="K442" s="231"/>
      <c r="L442" s="237"/>
      <c r="M442" s="238"/>
      <c r="N442" s="239"/>
      <c r="O442" s="239"/>
      <c r="P442" s="239"/>
      <c r="Q442" s="239"/>
      <c r="R442" s="239"/>
      <c r="S442" s="239"/>
      <c r="T442" s="240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1" t="s">
        <v>147</v>
      </c>
      <c r="AU442" s="241" t="s">
        <v>84</v>
      </c>
      <c r="AV442" s="13" t="s">
        <v>145</v>
      </c>
      <c r="AW442" s="13" t="s">
        <v>32</v>
      </c>
      <c r="AX442" s="13" t="s">
        <v>76</v>
      </c>
      <c r="AY442" s="241" t="s">
        <v>139</v>
      </c>
    </row>
    <row r="443" s="13" customFormat="1">
      <c r="A443" s="13"/>
      <c r="B443" s="230"/>
      <c r="C443" s="231"/>
      <c r="D443" s="232" t="s">
        <v>147</v>
      </c>
      <c r="E443" s="233" t="s">
        <v>1</v>
      </c>
      <c r="F443" s="234" t="s">
        <v>675</v>
      </c>
      <c r="G443" s="231"/>
      <c r="H443" s="235">
        <v>45.100000000000001</v>
      </c>
      <c r="I443" s="236"/>
      <c r="J443" s="231"/>
      <c r="K443" s="231"/>
      <c r="L443" s="237"/>
      <c r="M443" s="238"/>
      <c r="N443" s="239"/>
      <c r="O443" s="239"/>
      <c r="P443" s="239"/>
      <c r="Q443" s="239"/>
      <c r="R443" s="239"/>
      <c r="S443" s="239"/>
      <c r="T443" s="24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1" t="s">
        <v>147</v>
      </c>
      <c r="AU443" s="241" t="s">
        <v>84</v>
      </c>
      <c r="AV443" s="13" t="s">
        <v>145</v>
      </c>
      <c r="AW443" s="13" t="s">
        <v>32</v>
      </c>
      <c r="AX443" s="13" t="s">
        <v>76</v>
      </c>
      <c r="AY443" s="241" t="s">
        <v>139</v>
      </c>
    </row>
    <row r="444" s="13" customFormat="1">
      <c r="A444" s="13"/>
      <c r="B444" s="230"/>
      <c r="C444" s="231"/>
      <c r="D444" s="232" t="s">
        <v>147</v>
      </c>
      <c r="E444" s="233" t="s">
        <v>1</v>
      </c>
      <c r="F444" s="234" t="s">
        <v>676</v>
      </c>
      <c r="G444" s="231"/>
      <c r="H444" s="235">
        <v>11</v>
      </c>
      <c r="I444" s="236"/>
      <c r="J444" s="231"/>
      <c r="K444" s="231"/>
      <c r="L444" s="237"/>
      <c r="M444" s="238"/>
      <c r="N444" s="239"/>
      <c r="O444" s="239"/>
      <c r="P444" s="239"/>
      <c r="Q444" s="239"/>
      <c r="R444" s="239"/>
      <c r="S444" s="239"/>
      <c r="T444" s="24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1" t="s">
        <v>147</v>
      </c>
      <c r="AU444" s="241" t="s">
        <v>84</v>
      </c>
      <c r="AV444" s="13" t="s">
        <v>145</v>
      </c>
      <c r="AW444" s="13" t="s">
        <v>32</v>
      </c>
      <c r="AX444" s="13" t="s">
        <v>76</v>
      </c>
      <c r="AY444" s="241" t="s">
        <v>139</v>
      </c>
    </row>
    <row r="445" s="13" customFormat="1">
      <c r="A445" s="13"/>
      <c r="B445" s="230"/>
      <c r="C445" s="231"/>
      <c r="D445" s="232" t="s">
        <v>147</v>
      </c>
      <c r="E445" s="233" t="s">
        <v>1</v>
      </c>
      <c r="F445" s="234" t="s">
        <v>677</v>
      </c>
      <c r="G445" s="231"/>
      <c r="H445" s="235">
        <v>9.9000000000000004</v>
      </c>
      <c r="I445" s="236"/>
      <c r="J445" s="231"/>
      <c r="K445" s="231"/>
      <c r="L445" s="237"/>
      <c r="M445" s="238"/>
      <c r="N445" s="239"/>
      <c r="O445" s="239"/>
      <c r="P445" s="239"/>
      <c r="Q445" s="239"/>
      <c r="R445" s="239"/>
      <c r="S445" s="239"/>
      <c r="T445" s="240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1" t="s">
        <v>147</v>
      </c>
      <c r="AU445" s="241" t="s">
        <v>84</v>
      </c>
      <c r="AV445" s="13" t="s">
        <v>145</v>
      </c>
      <c r="AW445" s="13" t="s">
        <v>32</v>
      </c>
      <c r="AX445" s="13" t="s">
        <v>76</v>
      </c>
      <c r="AY445" s="241" t="s">
        <v>139</v>
      </c>
    </row>
    <row r="446" s="13" customFormat="1">
      <c r="A446" s="13"/>
      <c r="B446" s="230"/>
      <c r="C446" s="231"/>
      <c r="D446" s="232" t="s">
        <v>147</v>
      </c>
      <c r="E446" s="233" t="s">
        <v>1</v>
      </c>
      <c r="F446" s="234" t="s">
        <v>678</v>
      </c>
      <c r="G446" s="231"/>
      <c r="H446" s="235">
        <v>0.93999999999999995</v>
      </c>
      <c r="I446" s="236"/>
      <c r="J446" s="231"/>
      <c r="K446" s="231"/>
      <c r="L446" s="237"/>
      <c r="M446" s="238"/>
      <c r="N446" s="239"/>
      <c r="O446" s="239"/>
      <c r="P446" s="239"/>
      <c r="Q446" s="239"/>
      <c r="R446" s="239"/>
      <c r="S446" s="239"/>
      <c r="T446" s="24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1" t="s">
        <v>147</v>
      </c>
      <c r="AU446" s="241" t="s">
        <v>84</v>
      </c>
      <c r="AV446" s="13" t="s">
        <v>145</v>
      </c>
      <c r="AW446" s="13" t="s">
        <v>32</v>
      </c>
      <c r="AX446" s="13" t="s">
        <v>76</v>
      </c>
      <c r="AY446" s="241" t="s">
        <v>139</v>
      </c>
    </row>
    <row r="447" s="13" customFormat="1">
      <c r="A447" s="13"/>
      <c r="B447" s="230"/>
      <c r="C447" s="231"/>
      <c r="D447" s="232" t="s">
        <v>147</v>
      </c>
      <c r="E447" s="233" t="s">
        <v>1</v>
      </c>
      <c r="F447" s="234" t="s">
        <v>679</v>
      </c>
      <c r="G447" s="231"/>
      <c r="H447" s="235">
        <v>0.94999999999999996</v>
      </c>
      <c r="I447" s="236"/>
      <c r="J447" s="231"/>
      <c r="K447" s="231"/>
      <c r="L447" s="237"/>
      <c r="M447" s="238"/>
      <c r="N447" s="239"/>
      <c r="O447" s="239"/>
      <c r="P447" s="239"/>
      <c r="Q447" s="239"/>
      <c r="R447" s="239"/>
      <c r="S447" s="239"/>
      <c r="T447" s="24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1" t="s">
        <v>147</v>
      </c>
      <c r="AU447" s="241" t="s">
        <v>84</v>
      </c>
      <c r="AV447" s="13" t="s">
        <v>145</v>
      </c>
      <c r="AW447" s="13" t="s">
        <v>32</v>
      </c>
      <c r="AX447" s="13" t="s">
        <v>76</v>
      </c>
      <c r="AY447" s="241" t="s">
        <v>139</v>
      </c>
    </row>
    <row r="448" s="13" customFormat="1">
      <c r="A448" s="13"/>
      <c r="B448" s="230"/>
      <c r="C448" s="231"/>
      <c r="D448" s="232" t="s">
        <v>147</v>
      </c>
      <c r="E448" s="233" t="s">
        <v>1</v>
      </c>
      <c r="F448" s="234" t="s">
        <v>680</v>
      </c>
      <c r="G448" s="231"/>
      <c r="H448" s="235">
        <v>0.54000000000000004</v>
      </c>
      <c r="I448" s="236"/>
      <c r="J448" s="231"/>
      <c r="K448" s="231"/>
      <c r="L448" s="237"/>
      <c r="M448" s="238"/>
      <c r="N448" s="239"/>
      <c r="O448" s="239"/>
      <c r="P448" s="239"/>
      <c r="Q448" s="239"/>
      <c r="R448" s="239"/>
      <c r="S448" s="239"/>
      <c r="T448" s="24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1" t="s">
        <v>147</v>
      </c>
      <c r="AU448" s="241" t="s">
        <v>84</v>
      </c>
      <c r="AV448" s="13" t="s">
        <v>145</v>
      </c>
      <c r="AW448" s="13" t="s">
        <v>32</v>
      </c>
      <c r="AX448" s="13" t="s">
        <v>76</v>
      </c>
      <c r="AY448" s="241" t="s">
        <v>139</v>
      </c>
    </row>
    <row r="449" s="13" customFormat="1">
      <c r="A449" s="13"/>
      <c r="B449" s="230"/>
      <c r="C449" s="231"/>
      <c r="D449" s="232" t="s">
        <v>147</v>
      </c>
      <c r="E449" s="233" t="s">
        <v>1</v>
      </c>
      <c r="F449" s="234" t="s">
        <v>681</v>
      </c>
      <c r="G449" s="231"/>
      <c r="H449" s="235">
        <v>0.69999999999999996</v>
      </c>
      <c r="I449" s="236"/>
      <c r="J449" s="231"/>
      <c r="K449" s="231"/>
      <c r="L449" s="237"/>
      <c r="M449" s="238"/>
      <c r="N449" s="239"/>
      <c r="O449" s="239"/>
      <c r="P449" s="239"/>
      <c r="Q449" s="239"/>
      <c r="R449" s="239"/>
      <c r="S449" s="239"/>
      <c r="T449" s="24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1" t="s">
        <v>147</v>
      </c>
      <c r="AU449" s="241" t="s">
        <v>84</v>
      </c>
      <c r="AV449" s="13" t="s">
        <v>145</v>
      </c>
      <c r="AW449" s="13" t="s">
        <v>32</v>
      </c>
      <c r="AX449" s="13" t="s">
        <v>76</v>
      </c>
      <c r="AY449" s="241" t="s">
        <v>139</v>
      </c>
    </row>
    <row r="450" s="13" customFormat="1">
      <c r="A450" s="13"/>
      <c r="B450" s="230"/>
      <c r="C450" s="231"/>
      <c r="D450" s="232" t="s">
        <v>147</v>
      </c>
      <c r="E450" s="233" t="s">
        <v>1</v>
      </c>
      <c r="F450" s="234" t="s">
        <v>682</v>
      </c>
      <c r="G450" s="231"/>
      <c r="H450" s="235">
        <v>2.0699999999999998</v>
      </c>
      <c r="I450" s="236"/>
      <c r="J450" s="231"/>
      <c r="K450" s="231"/>
      <c r="L450" s="237"/>
      <c r="M450" s="238"/>
      <c r="N450" s="239"/>
      <c r="O450" s="239"/>
      <c r="P450" s="239"/>
      <c r="Q450" s="239"/>
      <c r="R450" s="239"/>
      <c r="S450" s="239"/>
      <c r="T450" s="240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1" t="s">
        <v>147</v>
      </c>
      <c r="AU450" s="241" t="s">
        <v>84</v>
      </c>
      <c r="AV450" s="13" t="s">
        <v>145</v>
      </c>
      <c r="AW450" s="13" t="s">
        <v>32</v>
      </c>
      <c r="AX450" s="13" t="s">
        <v>76</v>
      </c>
      <c r="AY450" s="241" t="s">
        <v>139</v>
      </c>
    </row>
    <row r="451" s="13" customFormat="1">
      <c r="A451" s="13"/>
      <c r="B451" s="230"/>
      <c r="C451" s="231"/>
      <c r="D451" s="232" t="s">
        <v>147</v>
      </c>
      <c r="E451" s="233" t="s">
        <v>1</v>
      </c>
      <c r="F451" s="234" t="s">
        <v>683</v>
      </c>
      <c r="G451" s="231"/>
      <c r="H451" s="235">
        <v>0.75</v>
      </c>
      <c r="I451" s="236"/>
      <c r="J451" s="231"/>
      <c r="K451" s="231"/>
      <c r="L451" s="237"/>
      <c r="M451" s="238"/>
      <c r="N451" s="239"/>
      <c r="O451" s="239"/>
      <c r="P451" s="239"/>
      <c r="Q451" s="239"/>
      <c r="R451" s="239"/>
      <c r="S451" s="239"/>
      <c r="T451" s="240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1" t="s">
        <v>147</v>
      </c>
      <c r="AU451" s="241" t="s">
        <v>84</v>
      </c>
      <c r="AV451" s="13" t="s">
        <v>145</v>
      </c>
      <c r="AW451" s="13" t="s">
        <v>32</v>
      </c>
      <c r="AX451" s="13" t="s">
        <v>76</v>
      </c>
      <c r="AY451" s="241" t="s">
        <v>139</v>
      </c>
    </row>
    <row r="452" s="14" customFormat="1">
      <c r="A452" s="14"/>
      <c r="B452" s="257"/>
      <c r="C452" s="258"/>
      <c r="D452" s="232" t="s">
        <v>147</v>
      </c>
      <c r="E452" s="259" t="s">
        <v>1</v>
      </c>
      <c r="F452" s="260" t="s">
        <v>182</v>
      </c>
      <c r="G452" s="258"/>
      <c r="H452" s="261">
        <v>125.63000000000001</v>
      </c>
      <c r="I452" s="262"/>
      <c r="J452" s="258"/>
      <c r="K452" s="258"/>
      <c r="L452" s="263"/>
      <c r="M452" s="264"/>
      <c r="N452" s="265"/>
      <c r="O452" s="265"/>
      <c r="P452" s="265"/>
      <c r="Q452" s="265"/>
      <c r="R452" s="265"/>
      <c r="S452" s="265"/>
      <c r="T452" s="266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7" t="s">
        <v>147</v>
      </c>
      <c r="AU452" s="267" t="s">
        <v>84</v>
      </c>
      <c r="AV452" s="14" t="s">
        <v>144</v>
      </c>
      <c r="AW452" s="14" t="s">
        <v>32</v>
      </c>
      <c r="AX452" s="14" t="s">
        <v>84</v>
      </c>
      <c r="AY452" s="267" t="s">
        <v>139</v>
      </c>
    </row>
    <row r="453" s="2" customFormat="1" ht="24.15" customHeight="1">
      <c r="A453" s="37"/>
      <c r="B453" s="38"/>
      <c r="C453" s="242" t="s">
        <v>684</v>
      </c>
      <c r="D453" s="242" t="s">
        <v>154</v>
      </c>
      <c r="E453" s="243" t="s">
        <v>685</v>
      </c>
      <c r="F453" s="244" t="s">
        <v>686</v>
      </c>
      <c r="G453" s="245" t="s">
        <v>169</v>
      </c>
      <c r="H453" s="246">
        <v>47</v>
      </c>
      <c r="I453" s="247"/>
      <c r="J453" s="248">
        <f>ROUND(I453*H453,2)</f>
        <v>0</v>
      </c>
      <c r="K453" s="249"/>
      <c r="L453" s="250"/>
      <c r="M453" s="251" t="s">
        <v>1</v>
      </c>
      <c r="N453" s="252" t="s">
        <v>42</v>
      </c>
      <c r="O453" s="90"/>
      <c r="P453" s="226">
        <f>O453*H453</f>
        <v>0</v>
      </c>
      <c r="Q453" s="226">
        <v>0.0038999999999999998</v>
      </c>
      <c r="R453" s="226">
        <f>Q453*H453</f>
        <v>0.18329999999999999</v>
      </c>
      <c r="S453" s="226">
        <v>0</v>
      </c>
      <c r="T453" s="227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28" t="s">
        <v>161</v>
      </c>
      <c r="AT453" s="228" t="s">
        <v>154</v>
      </c>
      <c r="AU453" s="228" t="s">
        <v>84</v>
      </c>
      <c r="AY453" s="16" t="s">
        <v>139</v>
      </c>
      <c r="BE453" s="229">
        <f>IF(N453="základní",J453,0)</f>
        <v>0</v>
      </c>
      <c r="BF453" s="229">
        <f>IF(N453="snížená",J453,0)</f>
        <v>0</v>
      </c>
      <c r="BG453" s="229">
        <f>IF(N453="zákl. přenesená",J453,0)</f>
        <v>0</v>
      </c>
      <c r="BH453" s="229">
        <f>IF(N453="sníž. přenesená",J453,0)</f>
        <v>0</v>
      </c>
      <c r="BI453" s="229">
        <f>IF(N453="nulová",J453,0)</f>
        <v>0</v>
      </c>
      <c r="BJ453" s="16" t="s">
        <v>145</v>
      </c>
      <c r="BK453" s="229">
        <f>ROUND(I453*H453,2)</f>
        <v>0</v>
      </c>
      <c r="BL453" s="16" t="s">
        <v>162</v>
      </c>
      <c r="BM453" s="228" t="s">
        <v>687</v>
      </c>
    </row>
    <row r="454" s="2" customFormat="1">
      <c r="A454" s="37"/>
      <c r="B454" s="38"/>
      <c r="C454" s="39"/>
      <c r="D454" s="232" t="s">
        <v>171</v>
      </c>
      <c r="E454" s="39"/>
      <c r="F454" s="253" t="s">
        <v>661</v>
      </c>
      <c r="G454" s="39"/>
      <c r="H454" s="39"/>
      <c r="I454" s="254"/>
      <c r="J454" s="39"/>
      <c r="K454" s="39"/>
      <c r="L454" s="43"/>
      <c r="M454" s="255"/>
      <c r="N454" s="256"/>
      <c r="O454" s="90"/>
      <c r="P454" s="90"/>
      <c r="Q454" s="90"/>
      <c r="R454" s="90"/>
      <c r="S454" s="90"/>
      <c r="T454" s="91"/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T454" s="16" t="s">
        <v>171</v>
      </c>
      <c r="AU454" s="16" t="s">
        <v>84</v>
      </c>
    </row>
    <row r="455" s="13" customFormat="1">
      <c r="A455" s="13"/>
      <c r="B455" s="230"/>
      <c r="C455" s="231"/>
      <c r="D455" s="232" t="s">
        <v>147</v>
      </c>
      <c r="E455" s="233" t="s">
        <v>1</v>
      </c>
      <c r="F455" s="234" t="s">
        <v>688</v>
      </c>
      <c r="G455" s="231"/>
      <c r="H455" s="235">
        <v>22.550000000000001</v>
      </c>
      <c r="I455" s="236"/>
      <c r="J455" s="231"/>
      <c r="K455" s="231"/>
      <c r="L455" s="237"/>
      <c r="M455" s="238"/>
      <c r="N455" s="239"/>
      <c r="O455" s="239"/>
      <c r="P455" s="239"/>
      <c r="Q455" s="239"/>
      <c r="R455" s="239"/>
      <c r="S455" s="239"/>
      <c r="T455" s="24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1" t="s">
        <v>147</v>
      </c>
      <c r="AU455" s="241" t="s">
        <v>84</v>
      </c>
      <c r="AV455" s="13" t="s">
        <v>145</v>
      </c>
      <c r="AW455" s="13" t="s">
        <v>32</v>
      </c>
      <c r="AX455" s="13" t="s">
        <v>76</v>
      </c>
      <c r="AY455" s="241" t="s">
        <v>139</v>
      </c>
    </row>
    <row r="456" s="13" customFormat="1">
      <c r="A456" s="13"/>
      <c r="B456" s="230"/>
      <c r="C456" s="231"/>
      <c r="D456" s="232" t="s">
        <v>147</v>
      </c>
      <c r="E456" s="233" t="s">
        <v>1</v>
      </c>
      <c r="F456" s="234" t="s">
        <v>689</v>
      </c>
      <c r="G456" s="231"/>
      <c r="H456" s="235">
        <v>22.550000000000001</v>
      </c>
      <c r="I456" s="236"/>
      <c r="J456" s="231"/>
      <c r="K456" s="231"/>
      <c r="L456" s="237"/>
      <c r="M456" s="238"/>
      <c r="N456" s="239"/>
      <c r="O456" s="239"/>
      <c r="P456" s="239"/>
      <c r="Q456" s="239"/>
      <c r="R456" s="239"/>
      <c r="S456" s="239"/>
      <c r="T456" s="24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1" t="s">
        <v>147</v>
      </c>
      <c r="AU456" s="241" t="s">
        <v>84</v>
      </c>
      <c r="AV456" s="13" t="s">
        <v>145</v>
      </c>
      <c r="AW456" s="13" t="s">
        <v>32</v>
      </c>
      <c r="AX456" s="13" t="s">
        <v>76</v>
      </c>
      <c r="AY456" s="241" t="s">
        <v>139</v>
      </c>
    </row>
    <row r="457" s="13" customFormat="1">
      <c r="A457" s="13"/>
      <c r="B457" s="230"/>
      <c r="C457" s="231"/>
      <c r="D457" s="232" t="s">
        <v>147</v>
      </c>
      <c r="E457" s="233" t="s">
        <v>1</v>
      </c>
      <c r="F457" s="234" t="s">
        <v>690</v>
      </c>
      <c r="G457" s="231"/>
      <c r="H457" s="235">
        <v>1.8999999999999999</v>
      </c>
      <c r="I457" s="236"/>
      <c r="J457" s="231"/>
      <c r="K457" s="231"/>
      <c r="L457" s="237"/>
      <c r="M457" s="238"/>
      <c r="N457" s="239"/>
      <c r="O457" s="239"/>
      <c r="P457" s="239"/>
      <c r="Q457" s="239"/>
      <c r="R457" s="239"/>
      <c r="S457" s="239"/>
      <c r="T457" s="240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1" t="s">
        <v>147</v>
      </c>
      <c r="AU457" s="241" t="s">
        <v>84</v>
      </c>
      <c r="AV457" s="13" t="s">
        <v>145</v>
      </c>
      <c r="AW457" s="13" t="s">
        <v>32</v>
      </c>
      <c r="AX457" s="13" t="s">
        <v>76</v>
      </c>
      <c r="AY457" s="241" t="s">
        <v>139</v>
      </c>
    </row>
    <row r="458" s="14" customFormat="1">
      <c r="A458" s="14"/>
      <c r="B458" s="257"/>
      <c r="C458" s="258"/>
      <c r="D458" s="232" t="s">
        <v>147</v>
      </c>
      <c r="E458" s="259" t="s">
        <v>1</v>
      </c>
      <c r="F458" s="260" t="s">
        <v>182</v>
      </c>
      <c r="G458" s="258"/>
      <c r="H458" s="261">
        <v>47</v>
      </c>
      <c r="I458" s="262"/>
      <c r="J458" s="258"/>
      <c r="K458" s="258"/>
      <c r="L458" s="263"/>
      <c r="M458" s="264"/>
      <c r="N458" s="265"/>
      <c r="O458" s="265"/>
      <c r="P458" s="265"/>
      <c r="Q458" s="265"/>
      <c r="R458" s="265"/>
      <c r="S458" s="265"/>
      <c r="T458" s="26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7" t="s">
        <v>147</v>
      </c>
      <c r="AU458" s="267" t="s">
        <v>84</v>
      </c>
      <c r="AV458" s="14" t="s">
        <v>144</v>
      </c>
      <c r="AW458" s="14" t="s">
        <v>32</v>
      </c>
      <c r="AX458" s="14" t="s">
        <v>84</v>
      </c>
      <c r="AY458" s="267" t="s">
        <v>139</v>
      </c>
    </row>
    <row r="459" s="2" customFormat="1" ht="24.15" customHeight="1">
      <c r="A459" s="37"/>
      <c r="B459" s="38"/>
      <c r="C459" s="242" t="s">
        <v>691</v>
      </c>
      <c r="D459" s="242" t="s">
        <v>154</v>
      </c>
      <c r="E459" s="243" t="s">
        <v>692</v>
      </c>
      <c r="F459" s="244" t="s">
        <v>693</v>
      </c>
      <c r="G459" s="245" t="s">
        <v>169</v>
      </c>
      <c r="H459" s="246">
        <v>23.899999999999999</v>
      </c>
      <c r="I459" s="247"/>
      <c r="J459" s="248">
        <f>ROUND(I459*H459,2)</f>
        <v>0</v>
      </c>
      <c r="K459" s="249"/>
      <c r="L459" s="250"/>
      <c r="M459" s="251" t="s">
        <v>1</v>
      </c>
      <c r="N459" s="252" t="s">
        <v>42</v>
      </c>
      <c r="O459" s="90"/>
      <c r="P459" s="226">
        <f>O459*H459</f>
        <v>0</v>
      </c>
      <c r="Q459" s="226">
        <v>0.0038999999999999998</v>
      </c>
      <c r="R459" s="226">
        <f>Q459*H459</f>
        <v>0.093209999999999987</v>
      </c>
      <c r="S459" s="226">
        <v>0</v>
      </c>
      <c r="T459" s="227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28" t="s">
        <v>161</v>
      </c>
      <c r="AT459" s="228" t="s">
        <v>154</v>
      </c>
      <c r="AU459" s="228" t="s">
        <v>84</v>
      </c>
      <c r="AY459" s="16" t="s">
        <v>139</v>
      </c>
      <c r="BE459" s="229">
        <f>IF(N459="základní",J459,0)</f>
        <v>0</v>
      </c>
      <c r="BF459" s="229">
        <f>IF(N459="snížená",J459,0)</f>
        <v>0</v>
      </c>
      <c r="BG459" s="229">
        <f>IF(N459="zákl. přenesená",J459,0)</f>
        <v>0</v>
      </c>
      <c r="BH459" s="229">
        <f>IF(N459="sníž. přenesená",J459,0)</f>
        <v>0</v>
      </c>
      <c r="BI459" s="229">
        <f>IF(N459="nulová",J459,0)</f>
        <v>0</v>
      </c>
      <c r="BJ459" s="16" t="s">
        <v>145</v>
      </c>
      <c r="BK459" s="229">
        <f>ROUND(I459*H459,2)</f>
        <v>0</v>
      </c>
      <c r="BL459" s="16" t="s">
        <v>162</v>
      </c>
      <c r="BM459" s="228" t="s">
        <v>694</v>
      </c>
    </row>
    <row r="460" s="2" customFormat="1">
      <c r="A460" s="37"/>
      <c r="B460" s="38"/>
      <c r="C460" s="39"/>
      <c r="D460" s="232" t="s">
        <v>171</v>
      </c>
      <c r="E460" s="39"/>
      <c r="F460" s="253" t="s">
        <v>661</v>
      </c>
      <c r="G460" s="39"/>
      <c r="H460" s="39"/>
      <c r="I460" s="254"/>
      <c r="J460" s="39"/>
      <c r="K460" s="39"/>
      <c r="L460" s="43"/>
      <c r="M460" s="255"/>
      <c r="N460" s="256"/>
      <c r="O460" s="90"/>
      <c r="P460" s="90"/>
      <c r="Q460" s="90"/>
      <c r="R460" s="90"/>
      <c r="S460" s="90"/>
      <c r="T460" s="91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171</v>
      </c>
      <c r="AU460" s="16" t="s">
        <v>84</v>
      </c>
    </row>
    <row r="461" s="13" customFormat="1">
      <c r="A461" s="13"/>
      <c r="B461" s="230"/>
      <c r="C461" s="231"/>
      <c r="D461" s="232" t="s">
        <v>147</v>
      </c>
      <c r="E461" s="233" t="s">
        <v>1</v>
      </c>
      <c r="F461" s="234" t="s">
        <v>695</v>
      </c>
      <c r="G461" s="231"/>
      <c r="H461" s="235">
        <v>22</v>
      </c>
      <c r="I461" s="236"/>
      <c r="J461" s="231"/>
      <c r="K461" s="231"/>
      <c r="L461" s="237"/>
      <c r="M461" s="238"/>
      <c r="N461" s="239"/>
      <c r="O461" s="239"/>
      <c r="P461" s="239"/>
      <c r="Q461" s="239"/>
      <c r="R461" s="239"/>
      <c r="S461" s="239"/>
      <c r="T461" s="24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1" t="s">
        <v>147</v>
      </c>
      <c r="AU461" s="241" t="s">
        <v>84</v>
      </c>
      <c r="AV461" s="13" t="s">
        <v>145</v>
      </c>
      <c r="AW461" s="13" t="s">
        <v>32</v>
      </c>
      <c r="AX461" s="13" t="s">
        <v>76</v>
      </c>
      <c r="AY461" s="241" t="s">
        <v>139</v>
      </c>
    </row>
    <row r="462" s="13" customFormat="1">
      <c r="A462" s="13"/>
      <c r="B462" s="230"/>
      <c r="C462" s="231"/>
      <c r="D462" s="232" t="s">
        <v>147</v>
      </c>
      <c r="E462" s="233" t="s">
        <v>1</v>
      </c>
      <c r="F462" s="234" t="s">
        <v>690</v>
      </c>
      <c r="G462" s="231"/>
      <c r="H462" s="235">
        <v>1.8999999999999999</v>
      </c>
      <c r="I462" s="236"/>
      <c r="J462" s="231"/>
      <c r="K462" s="231"/>
      <c r="L462" s="237"/>
      <c r="M462" s="238"/>
      <c r="N462" s="239"/>
      <c r="O462" s="239"/>
      <c r="P462" s="239"/>
      <c r="Q462" s="239"/>
      <c r="R462" s="239"/>
      <c r="S462" s="239"/>
      <c r="T462" s="240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1" t="s">
        <v>147</v>
      </c>
      <c r="AU462" s="241" t="s">
        <v>84</v>
      </c>
      <c r="AV462" s="13" t="s">
        <v>145</v>
      </c>
      <c r="AW462" s="13" t="s">
        <v>32</v>
      </c>
      <c r="AX462" s="13" t="s">
        <v>76</v>
      </c>
      <c r="AY462" s="241" t="s">
        <v>139</v>
      </c>
    </row>
    <row r="463" s="14" customFormat="1">
      <c r="A463" s="14"/>
      <c r="B463" s="257"/>
      <c r="C463" s="258"/>
      <c r="D463" s="232" t="s">
        <v>147</v>
      </c>
      <c r="E463" s="259" t="s">
        <v>1</v>
      </c>
      <c r="F463" s="260" t="s">
        <v>182</v>
      </c>
      <c r="G463" s="258"/>
      <c r="H463" s="261">
        <v>23.899999999999999</v>
      </c>
      <c r="I463" s="262"/>
      <c r="J463" s="258"/>
      <c r="K463" s="258"/>
      <c r="L463" s="263"/>
      <c r="M463" s="264"/>
      <c r="N463" s="265"/>
      <c r="O463" s="265"/>
      <c r="P463" s="265"/>
      <c r="Q463" s="265"/>
      <c r="R463" s="265"/>
      <c r="S463" s="265"/>
      <c r="T463" s="26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7" t="s">
        <v>147</v>
      </c>
      <c r="AU463" s="267" t="s">
        <v>84</v>
      </c>
      <c r="AV463" s="14" t="s">
        <v>144</v>
      </c>
      <c r="AW463" s="14" t="s">
        <v>32</v>
      </c>
      <c r="AX463" s="14" t="s">
        <v>84</v>
      </c>
      <c r="AY463" s="267" t="s">
        <v>139</v>
      </c>
    </row>
    <row r="464" s="2" customFormat="1" ht="49.05" customHeight="1">
      <c r="A464" s="37"/>
      <c r="B464" s="38"/>
      <c r="C464" s="242" t="s">
        <v>696</v>
      </c>
      <c r="D464" s="242" t="s">
        <v>154</v>
      </c>
      <c r="E464" s="243" t="s">
        <v>697</v>
      </c>
      <c r="F464" s="244" t="s">
        <v>698</v>
      </c>
      <c r="G464" s="245" t="s">
        <v>169</v>
      </c>
      <c r="H464" s="246">
        <v>3</v>
      </c>
      <c r="I464" s="247"/>
      <c r="J464" s="248">
        <f>ROUND(I464*H464,2)</f>
        <v>0</v>
      </c>
      <c r="K464" s="249"/>
      <c r="L464" s="250"/>
      <c r="M464" s="251" t="s">
        <v>1</v>
      </c>
      <c r="N464" s="252" t="s">
        <v>42</v>
      </c>
      <c r="O464" s="90"/>
      <c r="P464" s="226">
        <f>O464*H464</f>
        <v>0</v>
      </c>
      <c r="Q464" s="226">
        <v>0.0033999999999999998</v>
      </c>
      <c r="R464" s="226">
        <f>Q464*H464</f>
        <v>0.010199999999999999</v>
      </c>
      <c r="S464" s="226">
        <v>0</v>
      </c>
      <c r="T464" s="22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28" t="s">
        <v>161</v>
      </c>
      <c r="AT464" s="228" t="s">
        <v>154</v>
      </c>
      <c r="AU464" s="228" t="s">
        <v>84</v>
      </c>
      <c r="AY464" s="16" t="s">
        <v>139</v>
      </c>
      <c r="BE464" s="229">
        <f>IF(N464="základní",J464,0)</f>
        <v>0</v>
      </c>
      <c r="BF464" s="229">
        <f>IF(N464="snížená",J464,0)</f>
        <v>0</v>
      </c>
      <c r="BG464" s="229">
        <f>IF(N464="zákl. přenesená",J464,0)</f>
        <v>0</v>
      </c>
      <c r="BH464" s="229">
        <f>IF(N464="sníž. přenesená",J464,0)</f>
        <v>0</v>
      </c>
      <c r="BI464" s="229">
        <f>IF(N464="nulová",J464,0)</f>
        <v>0</v>
      </c>
      <c r="BJ464" s="16" t="s">
        <v>145</v>
      </c>
      <c r="BK464" s="229">
        <f>ROUND(I464*H464,2)</f>
        <v>0</v>
      </c>
      <c r="BL464" s="16" t="s">
        <v>162</v>
      </c>
      <c r="BM464" s="228" t="s">
        <v>699</v>
      </c>
    </row>
    <row r="465" s="2" customFormat="1">
      <c r="A465" s="37"/>
      <c r="B465" s="38"/>
      <c r="C465" s="39"/>
      <c r="D465" s="232" t="s">
        <v>171</v>
      </c>
      <c r="E465" s="39"/>
      <c r="F465" s="253" t="s">
        <v>700</v>
      </c>
      <c r="G465" s="39"/>
      <c r="H465" s="39"/>
      <c r="I465" s="254"/>
      <c r="J465" s="39"/>
      <c r="K465" s="39"/>
      <c r="L465" s="43"/>
      <c r="M465" s="255"/>
      <c r="N465" s="256"/>
      <c r="O465" s="90"/>
      <c r="P465" s="90"/>
      <c r="Q465" s="90"/>
      <c r="R465" s="90"/>
      <c r="S465" s="90"/>
      <c r="T465" s="91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16" t="s">
        <v>171</v>
      </c>
      <c r="AU465" s="16" t="s">
        <v>84</v>
      </c>
    </row>
    <row r="466" s="13" customFormat="1">
      <c r="A466" s="13"/>
      <c r="B466" s="230"/>
      <c r="C466" s="231"/>
      <c r="D466" s="232" t="s">
        <v>147</v>
      </c>
      <c r="E466" s="233" t="s">
        <v>1</v>
      </c>
      <c r="F466" s="234" t="s">
        <v>701</v>
      </c>
      <c r="G466" s="231"/>
      <c r="H466" s="235">
        <v>3</v>
      </c>
      <c r="I466" s="236"/>
      <c r="J466" s="231"/>
      <c r="K466" s="231"/>
      <c r="L466" s="237"/>
      <c r="M466" s="238"/>
      <c r="N466" s="239"/>
      <c r="O466" s="239"/>
      <c r="P466" s="239"/>
      <c r="Q466" s="239"/>
      <c r="R466" s="239"/>
      <c r="S466" s="239"/>
      <c r="T466" s="240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1" t="s">
        <v>147</v>
      </c>
      <c r="AU466" s="241" t="s">
        <v>84</v>
      </c>
      <c r="AV466" s="13" t="s">
        <v>145</v>
      </c>
      <c r="AW466" s="13" t="s">
        <v>32</v>
      </c>
      <c r="AX466" s="13" t="s">
        <v>84</v>
      </c>
      <c r="AY466" s="241" t="s">
        <v>139</v>
      </c>
    </row>
    <row r="467" s="2" customFormat="1" ht="16.5" customHeight="1">
      <c r="A467" s="37"/>
      <c r="B467" s="38"/>
      <c r="C467" s="216" t="s">
        <v>702</v>
      </c>
      <c r="D467" s="216" t="s">
        <v>140</v>
      </c>
      <c r="E467" s="217" t="s">
        <v>703</v>
      </c>
      <c r="F467" s="218" t="s">
        <v>704</v>
      </c>
      <c r="G467" s="219" t="s">
        <v>186</v>
      </c>
      <c r="H467" s="220">
        <v>205.59999999999999</v>
      </c>
      <c r="I467" s="221"/>
      <c r="J467" s="222">
        <f>ROUND(I467*H467,2)</f>
        <v>0</v>
      </c>
      <c r="K467" s="223"/>
      <c r="L467" s="43"/>
      <c r="M467" s="224" t="s">
        <v>1</v>
      </c>
      <c r="N467" s="225" t="s">
        <v>42</v>
      </c>
      <c r="O467" s="90"/>
      <c r="P467" s="226">
        <f>O467*H467</f>
        <v>0</v>
      </c>
      <c r="Q467" s="226">
        <v>1.0000000000000001E-05</v>
      </c>
      <c r="R467" s="226">
        <f>Q467*H467</f>
        <v>0.0020560000000000001</v>
      </c>
      <c r="S467" s="226">
        <v>0</v>
      </c>
      <c r="T467" s="227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28" t="s">
        <v>162</v>
      </c>
      <c r="AT467" s="228" t="s">
        <v>140</v>
      </c>
      <c r="AU467" s="228" t="s">
        <v>84</v>
      </c>
      <c r="AY467" s="16" t="s">
        <v>139</v>
      </c>
      <c r="BE467" s="229">
        <f>IF(N467="základní",J467,0)</f>
        <v>0</v>
      </c>
      <c r="BF467" s="229">
        <f>IF(N467="snížená",J467,0)</f>
        <v>0</v>
      </c>
      <c r="BG467" s="229">
        <f>IF(N467="zákl. přenesená",J467,0)</f>
        <v>0</v>
      </c>
      <c r="BH467" s="229">
        <f>IF(N467="sníž. přenesená",J467,0)</f>
        <v>0</v>
      </c>
      <c r="BI467" s="229">
        <f>IF(N467="nulová",J467,0)</f>
        <v>0</v>
      </c>
      <c r="BJ467" s="16" t="s">
        <v>145</v>
      </c>
      <c r="BK467" s="229">
        <f>ROUND(I467*H467,2)</f>
        <v>0</v>
      </c>
      <c r="BL467" s="16" t="s">
        <v>162</v>
      </c>
      <c r="BM467" s="228" t="s">
        <v>705</v>
      </c>
    </row>
    <row r="468" s="13" customFormat="1">
      <c r="A468" s="13"/>
      <c r="B468" s="230"/>
      <c r="C468" s="231"/>
      <c r="D468" s="232" t="s">
        <v>147</v>
      </c>
      <c r="E468" s="233" t="s">
        <v>1</v>
      </c>
      <c r="F468" s="234" t="s">
        <v>706</v>
      </c>
      <c r="G468" s="231"/>
      <c r="H468" s="235">
        <v>12.5</v>
      </c>
      <c r="I468" s="236"/>
      <c r="J468" s="231"/>
      <c r="K468" s="231"/>
      <c r="L468" s="237"/>
      <c r="M468" s="238"/>
      <c r="N468" s="239"/>
      <c r="O468" s="239"/>
      <c r="P468" s="239"/>
      <c r="Q468" s="239"/>
      <c r="R468" s="239"/>
      <c r="S468" s="239"/>
      <c r="T468" s="24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1" t="s">
        <v>147</v>
      </c>
      <c r="AU468" s="241" t="s">
        <v>84</v>
      </c>
      <c r="AV468" s="13" t="s">
        <v>145</v>
      </c>
      <c r="AW468" s="13" t="s">
        <v>32</v>
      </c>
      <c r="AX468" s="13" t="s">
        <v>76</v>
      </c>
      <c r="AY468" s="241" t="s">
        <v>139</v>
      </c>
    </row>
    <row r="469" s="13" customFormat="1">
      <c r="A469" s="13"/>
      <c r="B469" s="230"/>
      <c r="C469" s="231"/>
      <c r="D469" s="232" t="s">
        <v>147</v>
      </c>
      <c r="E469" s="233" t="s">
        <v>1</v>
      </c>
      <c r="F469" s="234" t="s">
        <v>707</v>
      </c>
      <c r="G469" s="231"/>
      <c r="H469" s="235">
        <v>193.09999999999999</v>
      </c>
      <c r="I469" s="236"/>
      <c r="J469" s="231"/>
      <c r="K469" s="231"/>
      <c r="L469" s="237"/>
      <c r="M469" s="238"/>
      <c r="N469" s="239"/>
      <c r="O469" s="239"/>
      <c r="P469" s="239"/>
      <c r="Q469" s="239"/>
      <c r="R469" s="239"/>
      <c r="S469" s="239"/>
      <c r="T469" s="24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1" t="s">
        <v>147</v>
      </c>
      <c r="AU469" s="241" t="s">
        <v>84</v>
      </c>
      <c r="AV469" s="13" t="s">
        <v>145</v>
      </c>
      <c r="AW469" s="13" t="s">
        <v>32</v>
      </c>
      <c r="AX469" s="13" t="s">
        <v>76</v>
      </c>
      <c r="AY469" s="241" t="s">
        <v>139</v>
      </c>
    </row>
    <row r="470" s="14" customFormat="1">
      <c r="A470" s="14"/>
      <c r="B470" s="257"/>
      <c r="C470" s="258"/>
      <c r="D470" s="232" t="s">
        <v>147</v>
      </c>
      <c r="E470" s="259" t="s">
        <v>1</v>
      </c>
      <c r="F470" s="260" t="s">
        <v>182</v>
      </c>
      <c r="G470" s="258"/>
      <c r="H470" s="261">
        <v>205.59999999999999</v>
      </c>
      <c r="I470" s="262"/>
      <c r="J470" s="258"/>
      <c r="K470" s="258"/>
      <c r="L470" s="263"/>
      <c r="M470" s="264"/>
      <c r="N470" s="265"/>
      <c r="O470" s="265"/>
      <c r="P470" s="265"/>
      <c r="Q470" s="265"/>
      <c r="R470" s="265"/>
      <c r="S470" s="265"/>
      <c r="T470" s="266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7" t="s">
        <v>147</v>
      </c>
      <c r="AU470" s="267" t="s">
        <v>84</v>
      </c>
      <c r="AV470" s="14" t="s">
        <v>144</v>
      </c>
      <c r="AW470" s="14" t="s">
        <v>32</v>
      </c>
      <c r="AX470" s="14" t="s">
        <v>84</v>
      </c>
      <c r="AY470" s="267" t="s">
        <v>139</v>
      </c>
    </row>
    <row r="471" s="2" customFormat="1" ht="16.5" customHeight="1">
      <c r="A471" s="37"/>
      <c r="B471" s="38"/>
      <c r="C471" s="216" t="s">
        <v>708</v>
      </c>
      <c r="D471" s="216" t="s">
        <v>140</v>
      </c>
      <c r="E471" s="217" t="s">
        <v>709</v>
      </c>
      <c r="F471" s="218" t="s">
        <v>710</v>
      </c>
      <c r="G471" s="219" t="s">
        <v>186</v>
      </c>
      <c r="H471" s="220">
        <v>205.59999999999999</v>
      </c>
      <c r="I471" s="221"/>
      <c r="J471" s="222">
        <f>ROUND(I471*H471,2)</f>
        <v>0</v>
      </c>
      <c r="K471" s="223"/>
      <c r="L471" s="43"/>
      <c r="M471" s="224" t="s">
        <v>1</v>
      </c>
      <c r="N471" s="225" t="s">
        <v>42</v>
      </c>
      <c r="O471" s="90"/>
      <c r="P471" s="226">
        <f>O471*H471</f>
        <v>0</v>
      </c>
      <c r="Q471" s="226">
        <v>1.0000000000000001E-05</v>
      </c>
      <c r="R471" s="226">
        <f>Q471*H471</f>
        <v>0.0020560000000000001</v>
      </c>
      <c r="S471" s="226">
        <v>0</v>
      </c>
      <c r="T471" s="227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28" t="s">
        <v>162</v>
      </c>
      <c r="AT471" s="228" t="s">
        <v>140</v>
      </c>
      <c r="AU471" s="228" t="s">
        <v>84</v>
      </c>
      <c r="AY471" s="16" t="s">
        <v>139</v>
      </c>
      <c r="BE471" s="229">
        <f>IF(N471="základní",J471,0)</f>
        <v>0</v>
      </c>
      <c r="BF471" s="229">
        <f>IF(N471="snížená",J471,0)</f>
        <v>0</v>
      </c>
      <c r="BG471" s="229">
        <f>IF(N471="zákl. přenesená",J471,0)</f>
        <v>0</v>
      </c>
      <c r="BH471" s="229">
        <f>IF(N471="sníž. přenesená",J471,0)</f>
        <v>0</v>
      </c>
      <c r="BI471" s="229">
        <f>IF(N471="nulová",J471,0)</f>
        <v>0</v>
      </c>
      <c r="BJ471" s="16" t="s">
        <v>145</v>
      </c>
      <c r="BK471" s="229">
        <f>ROUND(I471*H471,2)</f>
        <v>0</v>
      </c>
      <c r="BL471" s="16" t="s">
        <v>162</v>
      </c>
      <c r="BM471" s="228" t="s">
        <v>711</v>
      </c>
    </row>
    <row r="472" s="2" customFormat="1" ht="16.5" customHeight="1">
      <c r="A472" s="37"/>
      <c r="B472" s="38"/>
      <c r="C472" s="242" t="s">
        <v>712</v>
      </c>
      <c r="D472" s="242" t="s">
        <v>154</v>
      </c>
      <c r="E472" s="243" t="s">
        <v>713</v>
      </c>
      <c r="F472" s="244" t="s">
        <v>714</v>
      </c>
      <c r="G472" s="245" t="s">
        <v>186</v>
      </c>
      <c r="H472" s="246">
        <v>205.59999999999999</v>
      </c>
      <c r="I472" s="247"/>
      <c r="J472" s="248">
        <f>ROUND(I472*H472,2)</f>
        <v>0</v>
      </c>
      <c r="K472" s="249"/>
      <c r="L472" s="250"/>
      <c r="M472" s="251" t="s">
        <v>1</v>
      </c>
      <c r="N472" s="252" t="s">
        <v>42</v>
      </c>
      <c r="O472" s="90"/>
      <c r="P472" s="226">
        <f>O472*H472</f>
        <v>0</v>
      </c>
      <c r="Q472" s="226">
        <v>0.00027999999999999998</v>
      </c>
      <c r="R472" s="226">
        <f>Q472*H472</f>
        <v>0.057567999999999994</v>
      </c>
      <c r="S472" s="226">
        <v>0</v>
      </c>
      <c r="T472" s="227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28" t="s">
        <v>161</v>
      </c>
      <c r="AT472" s="228" t="s">
        <v>154</v>
      </c>
      <c r="AU472" s="228" t="s">
        <v>84</v>
      </c>
      <c r="AY472" s="16" t="s">
        <v>139</v>
      </c>
      <c r="BE472" s="229">
        <f>IF(N472="základní",J472,0)</f>
        <v>0</v>
      </c>
      <c r="BF472" s="229">
        <f>IF(N472="snížená",J472,0)</f>
        <v>0</v>
      </c>
      <c r="BG472" s="229">
        <f>IF(N472="zákl. přenesená",J472,0)</f>
        <v>0</v>
      </c>
      <c r="BH472" s="229">
        <f>IF(N472="sníž. přenesená",J472,0)</f>
        <v>0</v>
      </c>
      <c r="BI472" s="229">
        <f>IF(N472="nulová",J472,0)</f>
        <v>0</v>
      </c>
      <c r="BJ472" s="16" t="s">
        <v>145</v>
      </c>
      <c r="BK472" s="229">
        <f>ROUND(I472*H472,2)</f>
        <v>0</v>
      </c>
      <c r="BL472" s="16" t="s">
        <v>162</v>
      </c>
      <c r="BM472" s="228" t="s">
        <v>715</v>
      </c>
    </row>
    <row r="473" s="2" customFormat="1" ht="16.5" customHeight="1">
      <c r="A473" s="37"/>
      <c r="B473" s="38"/>
      <c r="C473" s="242" t="s">
        <v>314</v>
      </c>
      <c r="D473" s="242" t="s">
        <v>154</v>
      </c>
      <c r="E473" s="243" t="s">
        <v>716</v>
      </c>
      <c r="F473" s="244" t="s">
        <v>717</v>
      </c>
      <c r="G473" s="245" t="s">
        <v>186</v>
      </c>
      <c r="H473" s="246">
        <v>6.5</v>
      </c>
      <c r="I473" s="247"/>
      <c r="J473" s="248">
        <f>ROUND(I473*H473,2)</f>
        <v>0</v>
      </c>
      <c r="K473" s="249"/>
      <c r="L473" s="250"/>
      <c r="M473" s="251" t="s">
        <v>1</v>
      </c>
      <c r="N473" s="252" t="s">
        <v>42</v>
      </c>
      <c r="O473" s="90"/>
      <c r="P473" s="226">
        <f>O473*H473</f>
        <v>0</v>
      </c>
      <c r="Q473" s="226">
        <v>0.00012</v>
      </c>
      <c r="R473" s="226">
        <f>Q473*H473</f>
        <v>0.00077999999999999999</v>
      </c>
      <c r="S473" s="226">
        <v>0</v>
      </c>
      <c r="T473" s="227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28" t="s">
        <v>161</v>
      </c>
      <c r="AT473" s="228" t="s">
        <v>154</v>
      </c>
      <c r="AU473" s="228" t="s">
        <v>84</v>
      </c>
      <c r="AY473" s="16" t="s">
        <v>139</v>
      </c>
      <c r="BE473" s="229">
        <f>IF(N473="základní",J473,0)</f>
        <v>0</v>
      </c>
      <c r="BF473" s="229">
        <f>IF(N473="snížená",J473,0)</f>
        <v>0</v>
      </c>
      <c r="BG473" s="229">
        <f>IF(N473="zákl. přenesená",J473,0)</f>
        <v>0</v>
      </c>
      <c r="BH473" s="229">
        <f>IF(N473="sníž. přenesená",J473,0)</f>
        <v>0</v>
      </c>
      <c r="BI473" s="229">
        <f>IF(N473="nulová",J473,0)</f>
        <v>0</v>
      </c>
      <c r="BJ473" s="16" t="s">
        <v>145</v>
      </c>
      <c r="BK473" s="229">
        <f>ROUND(I473*H473,2)</f>
        <v>0</v>
      </c>
      <c r="BL473" s="16" t="s">
        <v>162</v>
      </c>
      <c r="BM473" s="228" t="s">
        <v>718</v>
      </c>
    </row>
    <row r="474" s="2" customFormat="1">
      <c r="A474" s="37"/>
      <c r="B474" s="38"/>
      <c r="C474" s="39"/>
      <c r="D474" s="232" t="s">
        <v>171</v>
      </c>
      <c r="E474" s="39"/>
      <c r="F474" s="253" t="s">
        <v>719</v>
      </c>
      <c r="G474" s="39"/>
      <c r="H474" s="39"/>
      <c r="I474" s="254"/>
      <c r="J474" s="39"/>
      <c r="K474" s="39"/>
      <c r="L474" s="43"/>
      <c r="M474" s="255"/>
      <c r="N474" s="256"/>
      <c r="O474" s="90"/>
      <c r="P474" s="90"/>
      <c r="Q474" s="90"/>
      <c r="R474" s="90"/>
      <c r="S474" s="90"/>
      <c r="T474" s="91"/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T474" s="16" t="s">
        <v>171</v>
      </c>
      <c r="AU474" s="16" t="s">
        <v>84</v>
      </c>
    </row>
    <row r="475" s="2" customFormat="1" ht="21.75" customHeight="1">
      <c r="A475" s="37"/>
      <c r="B475" s="38"/>
      <c r="C475" s="216" t="s">
        <v>326</v>
      </c>
      <c r="D475" s="216" t="s">
        <v>140</v>
      </c>
      <c r="E475" s="217" t="s">
        <v>720</v>
      </c>
      <c r="F475" s="218" t="s">
        <v>721</v>
      </c>
      <c r="G475" s="219" t="s">
        <v>169</v>
      </c>
      <c r="H475" s="220">
        <v>235.30000000000001</v>
      </c>
      <c r="I475" s="221"/>
      <c r="J475" s="222">
        <f>ROUND(I475*H475,2)</f>
        <v>0</v>
      </c>
      <c r="K475" s="223"/>
      <c r="L475" s="43"/>
      <c r="M475" s="224" t="s">
        <v>1</v>
      </c>
      <c r="N475" s="225" t="s">
        <v>42</v>
      </c>
      <c r="O475" s="90"/>
      <c r="P475" s="226">
        <f>O475*H475</f>
        <v>0</v>
      </c>
      <c r="Q475" s="226">
        <v>0</v>
      </c>
      <c r="R475" s="226">
        <f>Q475*H475</f>
        <v>0</v>
      </c>
      <c r="S475" s="226">
        <v>0</v>
      </c>
      <c r="T475" s="22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8" t="s">
        <v>162</v>
      </c>
      <c r="AT475" s="228" t="s">
        <v>140</v>
      </c>
      <c r="AU475" s="228" t="s">
        <v>84</v>
      </c>
      <c r="AY475" s="16" t="s">
        <v>139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6" t="s">
        <v>145</v>
      </c>
      <c r="BK475" s="229">
        <f>ROUND(I475*H475,2)</f>
        <v>0</v>
      </c>
      <c r="BL475" s="16" t="s">
        <v>162</v>
      </c>
      <c r="BM475" s="228" t="s">
        <v>722</v>
      </c>
    </row>
    <row r="476" s="13" customFormat="1">
      <c r="A476" s="13"/>
      <c r="B476" s="230"/>
      <c r="C476" s="231"/>
      <c r="D476" s="232" t="s">
        <v>147</v>
      </c>
      <c r="E476" s="233" t="s">
        <v>1</v>
      </c>
      <c r="F476" s="234" t="s">
        <v>646</v>
      </c>
      <c r="G476" s="231"/>
      <c r="H476" s="235">
        <v>20</v>
      </c>
      <c r="I476" s="236"/>
      <c r="J476" s="231"/>
      <c r="K476" s="231"/>
      <c r="L476" s="237"/>
      <c r="M476" s="238"/>
      <c r="N476" s="239"/>
      <c r="O476" s="239"/>
      <c r="P476" s="239"/>
      <c r="Q476" s="239"/>
      <c r="R476" s="239"/>
      <c r="S476" s="239"/>
      <c r="T476" s="24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1" t="s">
        <v>147</v>
      </c>
      <c r="AU476" s="241" t="s">
        <v>84</v>
      </c>
      <c r="AV476" s="13" t="s">
        <v>145</v>
      </c>
      <c r="AW476" s="13" t="s">
        <v>32</v>
      </c>
      <c r="AX476" s="13" t="s">
        <v>76</v>
      </c>
      <c r="AY476" s="241" t="s">
        <v>139</v>
      </c>
    </row>
    <row r="477" s="13" customFormat="1">
      <c r="A477" s="13"/>
      <c r="B477" s="230"/>
      <c r="C477" s="231"/>
      <c r="D477" s="232" t="s">
        <v>147</v>
      </c>
      <c r="E477" s="233" t="s">
        <v>1</v>
      </c>
      <c r="F477" s="234" t="s">
        <v>723</v>
      </c>
      <c r="G477" s="231"/>
      <c r="H477" s="235">
        <v>215.30000000000001</v>
      </c>
      <c r="I477" s="236"/>
      <c r="J477" s="231"/>
      <c r="K477" s="231"/>
      <c r="L477" s="237"/>
      <c r="M477" s="238"/>
      <c r="N477" s="239"/>
      <c r="O477" s="239"/>
      <c r="P477" s="239"/>
      <c r="Q477" s="239"/>
      <c r="R477" s="239"/>
      <c r="S477" s="239"/>
      <c r="T477" s="24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1" t="s">
        <v>147</v>
      </c>
      <c r="AU477" s="241" t="s">
        <v>84</v>
      </c>
      <c r="AV477" s="13" t="s">
        <v>145</v>
      </c>
      <c r="AW477" s="13" t="s">
        <v>32</v>
      </c>
      <c r="AX477" s="13" t="s">
        <v>76</v>
      </c>
      <c r="AY477" s="241" t="s">
        <v>139</v>
      </c>
    </row>
    <row r="478" s="14" customFormat="1">
      <c r="A478" s="14"/>
      <c r="B478" s="257"/>
      <c r="C478" s="258"/>
      <c r="D478" s="232" t="s">
        <v>147</v>
      </c>
      <c r="E478" s="259" t="s">
        <v>1</v>
      </c>
      <c r="F478" s="260" t="s">
        <v>182</v>
      </c>
      <c r="G478" s="258"/>
      <c r="H478" s="261">
        <v>235.30000000000001</v>
      </c>
      <c r="I478" s="262"/>
      <c r="J478" s="258"/>
      <c r="K478" s="258"/>
      <c r="L478" s="263"/>
      <c r="M478" s="264"/>
      <c r="N478" s="265"/>
      <c r="O478" s="265"/>
      <c r="P478" s="265"/>
      <c r="Q478" s="265"/>
      <c r="R478" s="265"/>
      <c r="S478" s="265"/>
      <c r="T478" s="26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7" t="s">
        <v>147</v>
      </c>
      <c r="AU478" s="267" t="s">
        <v>84</v>
      </c>
      <c r="AV478" s="14" t="s">
        <v>144</v>
      </c>
      <c r="AW478" s="14" t="s">
        <v>32</v>
      </c>
      <c r="AX478" s="14" t="s">
        <v>84</v>
      </c>
      <c r="AY478" s="267" t="s">
        <v>139</v>
      </c>
    </row>
    <row r="479" s="2" customFormat="1" ht="37.8" customHeight="1">
      <c r="A479" s="37"/>
      <c r="B479" s="38"/>
      <c r="C479" s="216" t="s">
        <v>724</v>
      </c>
      <c r="D479" s="216" t="s">
        <v>140</v>
      </c>
      <c r="E479" s="217" t="s">
        <v>725</v>
      </c>
      <c r="F479" s="218" t="s">
        <v>726</v>
      </c>
      <c r="G479" s="219" t="s">
        <v>169</v>
      </c>
      <c r="H479" s="220">
        <v>73</v>
      </c>
      <c r="I479" s="221"/>
      <c r="J479" s="222">
        <f>ROUND(I479*H479,2)</f>
        <v>0</v>
      </c>
      <c r="K479" s="223"/>
      <c r="L479" s="43"/>
      <c r="M479" s="224" t="s">
        <v>1</v>
      </c>
      <c r="N479" s="225" t="s">
        <v>42</v>
      </c>
      <c r="O479" s="90"/>
      <c r="P479" s="226">
        <f>O479*H479</f>
        <v>0</v>
      </c>
      <c r="Q479" s="226">
        <v>0</v>
      </c>
      <c r="R479" s="226">
        <f>Q479*H479</f>
        <v>0</v>
      </c>
      <c r="S479" s="226">
        <v>0</v>
      </c>
      <c r="T479" s="227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228" t="s">
        <v>144</v>
      </c>
      <c r="AT479" s="228" t="s">
        <v>140</v>
      </c>
      <c r="AU479" s="228" t="s">
        <v>84</v>
      </c>
      <c r="AY479" s="16" t="s">
        <v>139</v>
      </c>
      <c r="BE479" s="229">
        <f>IF(N479="základní",J479,0)</f>
        <v>0</v>
      </c>
      <c r="BF479" s="229">
        <f>IF(N479="snížená",J479,0)</f>
        <v>0</v>
      </c>
      <c r="BG479" s="229">
        <f>IF(N479="zákl. přenesená",J479,0)</f>
        <v>0</v>
      </c>
      <c r="BH479" s="229">
        <f>IF(N479="sníž. přenesená",J479,0)</f>
        <v>0</v>
      </c>
      <c r="BI479" s="229">
        <f>IF(N479="nulová",J479,0)</f>
        <v>0</v>
      </c>
      <c r="BJ479" s="16" t="s">
        <v>145</v>
      </c>
      <c r="BK479" s="229">
        <f>ROUND(I479*H479,2)</f>
        <v>0</v>
      </c>
      <c r="BL479" s="16" t="s">
        <v>144</v>
      </c>
      <c r="BM479" s="228" t="s">
        <v>727</v>
      </c>
    </row>
    <row r="480" s="13" customFormat="1">
      <c r="A480" s="13"/>
      <c r="B480" s="230"/>
      <c r="C480" s="231"/>
      <c r="D480" s="232" t="s">
        <v>147</v>
      </c>
      <c r="E480" s="233" t="s">
        <v>1</v>
      </c>
      <c r="F480" s="234" t="s">
        <v>646</v>
      </c>
      <c r="G480" s="231"/>
      <c r="H480" s="235">
        <v>20</v>
      </c>
      <c r="I480" s="236"/>
      <c r="J480" s="231"/>
      <c r="K480" s="231"/>
      <c r="L480" s="237"/>
      <c r="M480" s="238"/>
      <c r="N480" s="239"/>
      <c r="O480" s="239"/>
      <c r="P480" s="239"/>
      <c r="Q480" s="239"/>
      <c r="R480" s="239"/>
      <c r="S480" s="239"/>
      <c r="T480" s="240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1" t="s">
        <v>147</v>
      </c>
      <c r="AU480" s="241" t="s">
        <v>84</v>
      </c>
      <c r="AV480" s="13" t="s">
        <v>145</v>
      </c>
      <c r="AW480" s="13" t="s">
        <v>32</v>
      </c>
      <c r="AX480" s="13" t="s">
        <v>76</v>
      </c>
      <c r="AY480" s="241" t="s">
        <v>139</v>
      </c>
    </row>
    <row r="481" s="13" customFormat="1">
      <c r="A481" s="13"/>
      <c r="B481" s="230"/>
      <c r="C481" s="231"/>
      <c r="D481" s="232" t="s">
        <v>147</v>
      </c>
      <c r="E481" s="233" t="s">
        <v>1</v>
      </c>
      <c r="F481" s="234" t="s">
        <v>606</v>
      </c>
      <c r="G481" s="231"/>
      <c r="H481" s="235">
        <v>41</v>
      </c>
      <c r="I481" s="236"/>
      <c r="J481" s="231"/>
      <c r="K481" s="231"/>
      <c r="L481" s="237"/>
      <c r="M481" s="238"/>
      <c r="N481" s="239"/>
      <c r="O481" s="239"/>
      <c r="P481" s="239"/>
      <c r="Q481" s="239"/>
      <c r="R481" s="239"/>
      <c r="S481" s="239"/>
      <c r="T481" s="240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1" t="s">
        <v>147</v>
      </c>
      <c r="AU481" s="241" t="s">
        <v>84</v>
      </c>
      <c r="AV481" s="13" t="s">
        <v>145</v>
      </c>
      <c r="AW481" s="13" t="s">
        <v>32</v>
      </c>
      <c r="AX481" s="13" t="s">
        <v>76</v>
      </c>
      <c r="AY481" s="241" t="s">
        <v>139</v>
      </c>
    </row>
    <row r="482" s="13" customFormat="1">
      <c r="A482" s="13"/>
      <c r="B482" s="230"/>
      <c r="C482" s="231"/>
      <c r="D482" s="232" t="s">
        <v>147</v>
      </c>
      <c r="E482" s="233" t="s">
        <v>1</v>
      </c>
      <c r="F482" s="234" t="s">
        <v>728</v>
      </c>
      <c r="G482" s="231"/>
      <c r="H482" s="235">
        <v>12</v>
      </c>
      <c r="I482" s="236"/>
      <c r="J482" s="231"/>
      <c r="K482" s="231"/>
      <c r="L482" s="237"/>
      <c r="M482" s="238"/>
      <c r="N482" s="239"/>
      <c r="O482" s="239"/>
      <c r="P482" s="239"/>
      <c r="Q482" s="239"/>
      <c r="R482" s="239"/>
      <c r="S482" s="239"/>
      <c r="T482" s="24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1" t="s">
        <v>147</v>
      </c>
      <c r="AU482" s="241" t="s">
        <v>84</v>
      </c>
      <c r="AV482" s="13" t="s">
        <v>145</v>
      </c>
      <c r="AW482" s="13" t="s">
        <v>32</v>
      </c>
      <c r="AX482" s="13" t="s">
        <v>76</v>
      </c>
      <c r="AY482" s="241" t="s">
        <v>139</v>
      </c>
    </row>
    <row r="483" s="14" customFormat="1">
      <c r="A483" s="14"/>
      <c r="B483" s="257"/>
      <c r="C483" s="258"/>
      <c r="D483" s="232" t="s">
        <v>147</v>
      </c>
      <c r="E483" s="259" t="s">
        <v>1</v>
      </c>
      <c r="F483" s="260" t="s">
        <v>182</v>
      </c>
      <c r="G483" s="258"/>
      <c r="H483" s="261">
        <v>73</v>
      </c>
      <c r="I483" s="262"/>
      <c r="J483" s="258"/>
      <c r="K483" s="258"/>
      <c r="L483" s="263"/>
      <c r="M483" s="264"/>
      <c r="N483" s="265"/>
      <c r="O483" s="265"/>
      <c r="P483" s="265"/>
      <c r="Q483" s="265"/>
      <c r="R483" s="265"/>
      <c r="S483" s="265"/>
      <c r="T483" s="26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7" t="s">
        <v>147</v>
      </c>
      <c r="AU483" s="267" t="s">
        <v>84</v>
      </c>
      <c r="AV483" s="14" t="s">
        <v>144</v>
      </c>
      <c r="AW483" s="14" t="s">
        <v>32</v>
      </c>
      <c r="AX483" s="14" t="s">
        <v>84</v>
      </c>
      <c r="AY483" s="267" t="s">
        <v>139</v>
      </c>
    </row>
    <row r="484" s="2" customFormat="1" ht="21.75" customHeight="1">
      <c r="A484" s="37"/>
      <c r="B484" s="38"/>
      <c r="C484" s="216" t="s">
        <v>729</v>
      </c>
      <c r="D484" s="216" t="s">
        <v>140</v>
      </c>
      <c r="E484" s="217" t="s">
        <v>730</v>
      </c>
      <c r="F484" s="218" t="s">
        <v>731</v>
      </c>
      <c r="G484" s="219" t="s">
        <v>208</v>
      </c>
      <c r="H484" s="220">
        <v>1.22</v>
      </c>
      <c r="I484" s="221"/>
      <c r="J484" s="222">
        <f>ROUND(I484*H484,2)</f>
        <v>0</v>
      </c>
      <c r="K484" s="223"/>
      <c r="L484" s="43"/>
      <c r="M484" s="224" t="s">
        <v>1</v>
      </c>
      <c r="N484" s="225" t="s">
        <v>42</v>
      </c>
      <c r="O484" s="90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R484" s="228" t="s">
        <v>162</v>
      </c>
      <c r="AT484" s="228" t="s">
        <v>140</v>
      </c>
      <c r="AU484" s="228" t="s">
        <v>84</v>
      </c>
      <c r="AY484" s="16" t="s">
        <v>139</v>
      </c>
      <c r="BE484" s="229">
        <f>IF(N484="základní",J484,0)</f>
        <v>0</v>
      </c>
      <c r="BF484" s="229">
        <f>IF(N484="snížená",J484,0)</f>
        <v>0</v>
      </c>
      <c r="BG484" s="229">
        <f>IF(N484="zákl. přenesená",J484,0)</f>
        <v>0</v>
      </c>
      <c r="BH484" s="229">
        <f>IF(N484="sníž. přenesená",J484,0)</f>
        <v>0</v>
      </c>
      <c r="BI484" s="229">
        <f>IF(N484="nulová",J484,0)</f>
        <v>0</v>
      </c>
      <c r="BJ484" s="16" t="s">
        <v>145</v>
      </c>
      <c r="BK484" s="229">
        <f>ROUND(I484*H484,2)</f>
        <v>0</v>
      </c>
      <c r="BL484" s="16" t="s">
        <v>162</v>
      </c>
      <c r="BM484" s="228" t="s">
        <v>732</v>
      </c>
    </row>
    <row r="485" s="12" customFormat="1" ht="25.92" customHeight="1">
      <c r="A485" s="12"/>
      <c r="B485" s="202"/>
      <c r="C485" s="203"/>
      <c r="D485" s="204" t="s">
        <v>75</v>
      </c>
      <c r="E485" s="205" t="s">
        <v>733</v>
      </c>
      <c r="F485" s="205" t="s">
        <v>734</v>
      </c>
      <c r="G485" s="203"/>
      <c r="H485" s="203"/>
      <c r="I485" s="206"/>
      <c r="J485" s="207">
        <f>BK485</f>
        <v>0</v>
      </c>
      <c r="K485" s="203"/>
      <c r="L485" s="208"/>
      <c r="M485" s="209"/>
      <c r="N485" s="210"/>
      <c r="O485" s="210"/>
      <c r="P485" s="211">
        <f>P486+P489+P538+P559</f>
        <v>0</v>
      </c>
      <c r="Q485" s="210"/>
      <c r="R485" s="211">
        <f>R486+R489+R538+R559</f>
        <v>5.0518500399999997</v>
      </c>
      <c r="S485" s="210"/>
      <c r="T485" s="212">
        <f>T486+T489+T538+T559</f>
        <v>0.1368675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3" t="s">
        <v>145</v>
      </c>
      <c r="AT485" s="214" t="s">
        <v>75</v>
      </c>
      <c r="AU485" s="214" t="s">
        <v>76</v>
      </c>
      <c r="AY485" s="213" t="s">
        <v>139</v>
      </c>
      <c r="BK485" s="215">
        <f>BK486+BK489+BK538+BK559</f>
        <v>0</v>
      </c>
    </row>
    <row r="486" s="12" customFormat="1" ht="22.8" customHeight="1">
      <c r="A486" s="12"/>
      <c r="B486" s="202"/>
      <c r="C486" s="203"/>
      <c r="D486" s="204" t="s">
        <v>75</v>
      </c>
      <c r="E486" s="268" t="s">
        <v>735</v>
      </c>
      <c r="F486" s="268" t="s">
        <v>736</v>
      </c>
      <c r="G486" s="203"/>
      <c r="H486" s="203"/>
      <c r="I486" s="206"/>
      <c r="J486" s="269">
        <f>BK486</f>
        <v>0</v>
      </c>
      <c r="K486" s="203"/>
      <c r="L486" s="208"/>
      <c r="M486" s="209"/>
      <c r="N486" s="210"/>
      <c r="O486" s="210"/>
      <c r="P486" s="211">
        <f>SUM(P487:P488)</f>
        <v>0</v>
      </c>
      <c r="Q486" s="210"/>
      <c r="R486" s="211">
        <f>SUM(R487:R488)</f>
        <v>0</v>
      </c>
      <c r="S486" s="210"/>
      <c r="T486" s="212">
        <f>SUM(T487:T488)</f>
        <v>0.1368675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3" t="s">
        <v>145</v>
      </c>
      <c r="AT486" s="214" t="s">
        <v>75</v>
      </c>
      <c r="AU486" s="214" t="s">
        <v>84</v>
      </c>
      <c r="AY486" s="213" t="s">
        <v>139</v>
      </c>
      <c r="BK486" s="215">
        <f>SUM(BK487:BK488)</f>
        <v>0</v>
      </c>
    </row>
    <row r="487" s="2" customFormat="1" ht="24.15" customHeight="1">
      <c r="A487" s="37"/>
      <c r="B487" s="38"/>
      <c r="C487" s="216" t="s">
        <v>737</v>
      </c>
      <c r="D487" s="216" t="s">
        <v>140</v>
      </c>
      <c r="E487" s="217" t="s">
        <v>738</v>
      </c>
      <c r="F487" s="218" t="s">
        <v>739</v>
      </c>
      <c r="G487" s="219" t="s">
        <v>169</v>
      </c>
      <c r="H487" s="220">
        <v>78.209999999999994</v>
      </c>
      <c r="I487" s="221"/>
      <c r="J487" s="222">
        <f>ROUND(I487*H487,2)</f>
        <v>0</v>
      </c>
      <c r="K487" s="223"/>
      <c r="L487" s="43"/>
      <c r="M487" s="224" t="s">
        <v>1</v>
      </c>
      <c r="N487" s="225" t="s">
        <v>42</v>
      </c>
      <c r="O487" s="90"/>
      <c r="P487" s="226">
        <f>O487*H487</f>
        <v>0</v>
      </c>
      <c r="Q487" s="226">
        <v>0</v>
      </c>
      <c r="R487" s="226">
        <f>Q487*H487</f>
        <v>0</v>
      </c>
      <c r="S487" s="226">
        <v>0.00175</v>
      </c>
      <c r="T487" s="227">
        <f>S487*H487</f>
        <v>0.1368675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8" t="s">
        <v>162</v>
      </c>
      <c r="AT487" s="228" t="s">
        <v>140</v>
      </c>
      <c r="AU487" s="228" t="s">
        <v>145</v>
      </c>
      <c r="AY487" s="16" t="s">
        <v>139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6" t="s">
        <v>145</v>
      </c>
      <c r="BK487" s="229">
        <f>ROUND(I487*H487,2)</f>
        <v>0</v>
      </c>
      <c r="BL487" s="16" t="s">
        <v>162</v>
      </c>
      <c r="BM487" s="228" t="s">
        <v>740</v>
      </c>
    </row>
    <row r="488" s="13" customFormat="1">
      <c r="A488" s="13"/>
      <c r="B488" s="230"/>
      <c r="C488" s="231"/>
      <c r="D488" s="232" t="s">
        <v>147</v>
      </c>
      <c r="E488" s="233" t="s">
        <v>1</v>
      </c>
      <c r="F488" s="234" t="s">
        <v>575</v>
      </c>
      <c r="G488" s="231"/>
      <c r="H488" s="235">
        <v>78.209999999999994</v>
      </c>
      <c r="I488" s="236"/>
      <c r="J488" s="231"/>
      <c r="K488" s="231"/>
      <c r="L488" s="237"/>
      <c r="M488" s="238"/>
      <c r="N488" s="239"/>
      <c r="O488" s="239"/>
      <c r="P488" s="239"/>
      <c r="Q488" s="239"/>
      <c r="R488" s="239"/>
      <c r="S488" s="239"/>
      <c r="T488" s="240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1" t="s">
        <v>147</v>
      </c>
      <c r="AU488" s="241" t="s">
        <v>145</v>
      </c>
      <c r="AV488" s="13" t="s">
        <v>145</v>
      </c>
      <c r="AW488" s="13" t="s">
        <v>32</v>
      </c>
      <c r="AX488" s="13" t="s">
        <v>84</v>
      </c>
      <c r="AY488" s="241" t="s">
        <v>139</v>
      </c>
    </row>
    <row r="489" s="12" customFormat="1" ht="22.8" customHeight="1">
      <c r="A489" s="12"/>
      <c r="B489" s="202"/>
      <c r="C489" s="203"/>
      <c r="D489" s="204" t="s">
        <v>75</v>
      </c>
      <c r="E489" s="268" t="s">
        <v>741</v>
      </c>
      <c r="F489" s="268" t="s">
        <v>742</v>
      </c>
      <c r="G489" s="203"/>
      <c r="H489" s="203"/>
      <c r="I489" s="206"/>
      <c r="J489" s="269">
        <f>BK489</f>
        <v>0</v>
      </c>
      <c r="K489" s="203"/>
      <c r="L489" s="208"/>
      <c r="M489" s="209"/>
      <c r="N489" s="210"/>
      <c r="O489" s="210"/>
      <c r="P489" s="211">
        <f>SUM(P490:P537)</f>
        <v>0</v>
      </c>
      <c r="Q489" s="210"/>
      <c r="R489" s="211">
        <f>SUM(R490:R537)</f>
        <v>3.2676460000000001</v>
      </c>
      <c r="S489" s="210"/>
      <c r="T489" s="212">
        <f>SUM(T490:T537)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3" t="s">
        <v>145</v>
      </c>
      <c r="AT489" s="214" t="s">
        <v>75</v>
      </c>
      <c r="AU489" s="214" t="s">
        <v>84</v>
      </c>
      <c r="AY489" s="213" t="s">
        <v>139</v>
      </c>
      <c r="BK489" s="215">
        <f>SUM(BK490:BK537)</f>
        <v>0</v>
      </c>
    </row>
    <row r="490" s="2" customFormat="1" ht="24.15" customHeight="1">
      <c r="A490" s="37"/>
      <c r="B490" s="38"/>
      <c r="C490" s="216" t="s">
        <v>340</v>
      </c>
      <c r="D490" s="216" t="s">
        <v>140</v>
      </c>
      <c r="E490" s="217" t="s">
        <v>743</v>
      </c>
      <c r="F490" s="218" t="s">
        <v>744</v>
      </c>
      <c r="G490" s="219" t="s">
        <v>169</v>
      </c>
      <c r="H490" s="220">
        <v>292.69999999999999</v>
      </c>
      <c r="I490" s="221"/>
      <c r="J490" s="222">
        <f>ROUND(I490*H490,2)</f>
        <v>0</v>
      </c>
      <c r="K490" s="223"/>
      <c r="L490" s="43"/>
      <c r="M490" s="224" t="s">
        <v>1</v>
      </c>
      <c r="N490" s="225" t="s">
        <v>42</v>
      </c>
      <c r="O490" s="90"/>
      <c r="P490" s="226">
        <f>O490*H490</f>
        <v>0</v>
      </c>
      <c r="Q490" s="226">
        <v>0</v>
      </c>
      <c r="R490" s="226">
        <f>Q490*H490</f>
        <v>0</v>
      </c>
      <c r="S490" s="226">
        <v>0</v>
      </c>
      <c r="T490" s="227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28" t="s">
        <v>162</v>
      </c>
      <c r="AT490" s="228" t="s">
        <v>140</v>
      </c>
      <c r="AU490" s="228" t="s">
        <v>145</v>
      </c>
      <c r="AY490" s="16" t="s">
        <v>139</v>
      </c>
      <c r="BE490" s="229">
        <f>IF(N490="základní",J490,0)</f>
        <v>0</v>
      </c>
      <c r="BF490" s="229">
        <f>IF(N490="snížená",J490,0)</f>
        <v>0</v>
      </c>
      <c r="BG490" s="229">
        <f>IF(N490="zákl. přenesená",J490,0)</f>
        <v>0</v>
      </c>
      <c r="BH490" s="229">
        <f>IF(N490="sníž. přenesená",J490,0)</f>
        <v>0</v>
      </c>
      <c r="BI490" s="229">
        <f>IF(N490="nulová",J490,0)</f>
        <v>0</v>
      </c>
      <c r="BJ490" s="16" t="s">
        <v>145</v>
      </c>
      <c r="BK490" s="229">
        <f>ROUND(I490*H490,2)</f>
        <v>0</v>
      </c>
      <c r="BL490" s="16" t="s">
        <v>162</v>
      </c>
      <c r="BM490" s="228" t="s">
        <v>745</v>
      </c>
    </row>
    <row r="491" s="13" customFormat="1">
      <c r="A491" s="13"/>
      <c r="B491" s="230"/>
      <c r="C491" s="231"/>
      <c r="D491" s="232" t="s">
        <v>147</v>
      </c>
      <c r="E491" s="233" t="s">
        <v>1</v>
      </c>
      <c r="F491" s="234" t="s">
        <v>746</v>
      </c>
      <c r="G491" s="231"/>
      <c r="H491" s="235">
        <v>204.80000000000001</v>
      </c>
      <c r="I491" s="236"/>
      <c r="J491" s="231"/>
      <c r="K491" s="231"/>
      <c r="L491" s="237"/>
      <c r="M491" s="238"/>
      <c r="N491" s="239"/>
      <c r="O491" s="239"/>
      <c r="P491" s="239"/>
      <c r="Q491" s="239"/>
      <c r="R491" s="239"/>
      <c r="S491" s="239"/>
      <c r="T491" s="24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1" t="s">
        <v>147</v>
      </c>
      <c r="AU491" s="241" t="s">
        <v>145</v>
      </c>
      <c r="AV491" s="13" t="s">
        <v>145</v>
      </c>
      <c r="AW491" s="13" t="s">
        <v>32</v>
      </c>
      <c r="AX491" s="13" t="s">
        <v>76</v>
      </c>
      <c r="AY491" s="241" t="s">
        <v>139</v>
      </c>
    </row>
    <row r="492" s="13" customFormat="1">
      <c r="A492" s="13"/>
      <c r="B492" s="230"/>
      <c r="C492" s="231"/>
      <c r="D492" s="232" t="s">
        <v>147</v>
      </c>
      <c r="E492" s="233" t="s">
        <v>1</v>
      </c>
      <c r="F492" s="234" t="s">
        <v>747</v>
      </c>
      <c r="G492" s="231"/>
      <c r="H492" s="235">
        <v>67.900000000000006</v>
      </c>
      <c r="I492" s="236"/>
      <c r="J492" s="231"/>
      <c r="K492" s="231"/>
      <c r="L492" s="237"/>
      <c r="M492" s="238"/>
      <c r="N492" s="239"/>
      <c r="O492" s="239"/>
      <c r="P492" s="239"/>
      <c r="Q492" s="239"/>
      <c r="R492" s="239"/>
      <c r="S492" s="239"/>
      <c r="T492" s="24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1" t="s">
        <v>147</v>
      </c>
      <c r="AU492" s="241" t="s">
        <v>145</v>
      </c>
      <c r="AV492" s="13" t="s">
        <v>145</v>
      </c>
      <c r="AW492" s="13" t="s">
        <v>32</v>
      </c>
      <c r="AX492" s="13" t="s">
        <v>76</v>
      </c>
      <c r="AY492" s="241" t="s">
        <v>139</v>
      </c>
    </row>
    <row r="493" s="13" customFormat="1">
      <c r="A493" s="13"/>
      <c r="B493" s="230"/>
      <c r="C493" s="231"/>
      <c r="D493" s="232" t="s">
        <v>147</v>
      </c>
      <c r="E493" s="233" t="s">
        <v>1</v>
      </c>
      <c r="F493" s="234" t="s">
        <v>748</v>
      </c>
      <c r="G493" s="231"/>
      <c r="H493" s="235">
        <v>20</v>
      </c>
      <c r="I493" s="236"/>
      <c r="J493" s="231"/>
      <c r="K493" s="231"/>
      <c r="L493" s="237"/>
      <c r="M493" s="238"/>
      <c r="N493" s="239"/>
      <c r="O493" s="239"/>
      <c r="P493" s="239"/>
      <c r="Q493" s="239"/>
      <c r="R493" s="239"/>
      <c r="S493" s="239"/>
      <c r="T493" s="24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1" t="s">
        <v>147</v>
      </c>
      <c r="AU493" s="241" t="s">
        <v>145</v>
      </c>
      <c r="AV493" s="13" t="s">
        <v>145</v>
      </c>
      <c r="AW493" s="13" t="s">
        <v>32</v>
      </c>
      <c r="AX493" s="13" t="s">
        <v>76</v>
      </c>
      <c r="AY493" s="241" t="s">
        <v>139</v>
      </c>
    </row>
    <row r="494" s="14" customFormat="1">
      <c r="A494" s="14"/>
      <c r="B494" s="257"/>
      <c r="C494" s="258"/>
      <c r="D494" s="232" t="s">
        <v>147</v>
      </c>
      <c r="E494" s="259" t="s">
        <v>1</v>
      </c>
      <c r="F494" s="260" t="s">
        <v>182</v>
      </c>
      <c r="G494" s="258"/>
      <c r="H494" s="261">
        <v>292.70000000000005</v>
      </c>
      <c r="I494" s="262"/>
      <c r="J494" s="258"/>
      <c r="K494" s="258"/>
      <c r="L494" s="263"/>
      <c r="M494" s="264"/>
      <c r="N494" s="265"/>
      <c r="O494" s="265"/>
      <c r="P494" s="265"/>
      <c r="Q494" s="265"/>
      <c r="R494" s="265"/>
      <c r="S494" s="265"/>
      <c r="T494" s="266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7" t="s">
        <v>147</v>
      </c>
      <c r="AU494" s="267" t="s">
        <v>145</v>
      </c>
      <c r="AV494" s="14" t="s">
        <v>144</v>
      </c>
      <c r="AW494" s="14" t="s">
        <v>32</v>
      </c>
      <c r="AX494" s="14" t="s">
        <v>84</v>
      </c>
      <c r="AY494" s="267" t="s">
        <v>139</v>
      </c>
    </row>
    <row r="495" s="2" customFormat="1" ht="21.75" customHeight="1">
      <c r="A495" s="37"/>
      <c r="B495" s="38"/>
      <c r="C495" s="216" t="s">
        <v>749</v>
      </c>
      <c r="D495" s="216" t="s">
        <v>140</v>
      </c>
      <c r="E495" s="217" t="s">
        <v>750</v>
      </c>
      <c r="F495" s="218" t="s">
        <v>751</v>
      </c>
      <c r="G495" s="219" t="s">
        <v>186</v>
      </c>
      <c r="H495" s="220">
        <v>15.699999999999999</v>
      </c>
      <c r="I495" s="221"/>
      <c r="J495" s="222">
        <f>ROUND(I495*H495,2)</f>
        <v>0</v>
      </c>
      <c r="K495" s="223"/>
      <c r="L495" s="43"/>
      <c r="M495" s="224" t="s">
        <v>1</v>
      </c>
      <c r="N495" s="225" t="s">
        <v>42</v>
      </c>
      <c r="O495" s="90"/>
      <c r="P495" s="226">
        <f>O495*H495</f>
        <v>0</v>
      </c>
      <c r="Q495" s="226">
        <v>0</v>
      </c>
      <c r="R495" s="226">
        <f>Q495*H495</f>
        <v>0</v>
      </c>
      <c r="S495" s="226">
        <v>0</v>
      </c>
      <c r="T495" s="227">
        <f>S495*H495</f>
        <v>0</v>
      </c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R495" s="228" t="s">
        <v>162</v>
      </c>
      <c r="AT495" s="228" t="s">
        <v>140</v>
      </c>
      <c r="AU495" s="228" t="s">
        <v>145</v>
      </c>
      <c r="AY495" s="16" t="s">
        <v>139</v>
      </c>
      <c r="BE495" s="229">
        <f>IF(N495="základní",J495,0)</f>
        <v>0</v>
      </c>
      <c r="BF495" s="229">
        <f>IF(N495="snížená",J495,0)</f>
        <v>0</v>
      </c>
      <c r="BG495" s="229">
        <f>IF(N495="zákl. přenesená",J495,0)</f>
        <v>0</v>
      </c>
      <c r="BH495" s="229">
        <f>IF(N495="sníž. přenesená",J495,0)</f>
        <v>0</v>
      </c>
      <c r="BI495" s="229">
        <f>IF(N495="nulová",J495,0)</f>
        <v>0</v>
      </c>
      <c r="BJ495" s="16" t="s">
        <v>145</v>
      </c>
      <c r="BK495" s="229">
        <f>ROUND(I495*H495,2)</f>
        <v>0</v>
      </c>
      <c r="BL495" s="16" t="s">
        <v>162</v>
      </c>
      <c r="BM495" s="228" t="s">
        <v>752</v>
      </c>
    </row>
    <row r="496" s="13" customFormat="1">
      <c r="A496" s="13"/>
      <c r="B496" s="230"/>
      <c r="C496" s="231"/>
      <c r="D496" s="232" t="s">
        <v>147</v>
      </c>
      <c r="E496" s="233" t="s">
        <v>1</v>
      </c>
      <c r="F496" s="234" t="s">
        <v>753</v>
      </c>
      <c r="G496" s="231"/>
      <c r="H496" s="235">
        <v>10.800000000000001</v>
      </c>
      <c r="I496" s="236"/>
      <c r="J496" s="231"/>
      <c r="K496" s="231"/>
      <c r="L496" s="237"/>
      <c r="M496" s="238"/>
      <c r="N496" s="239"/>
      <c r="O496" s="239"/>
      <c r="P496" s="239"/>
      <c r="Q496" s="239"/>
      <c r="R496" s="239"/>
      <c r="S496" s="239"/>
      <c r="T496" s="240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1" t="s">
        <v>147</v>
      </c>
      <c r="AU496" s="241" t="s">
        <v>145</v>
      </c>
      <c r="AV496" s="13" t="s">
        <v>145</v>
      </c>
      <c r="AW496" s="13" t="s">
        <v>32</v>
      </c>
      <c r="AX496" s="13" t="s">
        <v>76</v>
      </c>
      <c r="AY496" s="241" t="s">
        <v>139</v>
      </c>
    </row>
    <row r="497" s="13" customFormat="1">
      <c r="A497" s="13"/>
      <c r="B497" s="230"/>
      <c r="C497" s="231"/>
      <c r="D497" s="232" t="s">
        <v>147</v>
      </c>
      <c r="E497" s="233" t="s">
        <v>1</v>
      </c>
      <c r="F497" s="234" t="s">
        <v>754</v>
      </c>
      <c r="G497" s="231"/>
      <c r="H497" s="235">
        <v>1.6000000000000001</v>
      </c>
      <c r="I497" s="236"/>
      <c r="J497" s="231"/>
      <c r="K497" s="231"/>
      <c r="L497" s="237"/>
      <c r="M497" s="238"/>
      <c r="N497" s="239"/>
      <c r="O497" s="239"/>
      <c r="P497" s="239"/>
      <c r="Q497" s="239"/>
      <c r="R497" s="239"/>
      <c r="S497" s="239"/>
      <c r="T497" s="240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1" t="s">
        <v>147</v>
      </c>
      <c r="AU497" s="241" t="s">
        <v>145</v>
      </c>
      <c r="AV497" s="13" t="s">
        <v>145</v>
      </c>
      <c r="AW497" s="13" t="s">
        <v>32</v>
      </c>
      <c r="AX497" s="13" t="s">
        <v>76</v>
      </c>
      <c r="AY497" s="241" t="s">
        <v>139</v>
      </c>
    </row>
    <row r="498" s="13" customFormat="1">
      <c r="A498" s="13"/>
      <c r="B498" s="230"/>
      <c r="C498" s="231"/>
      <c r="D498" s="232" t="s">
        <v>147</v>
      </c>
      <c r="E498" s="233" t="s">
        <v>1</v>
      </c>
      <c r="F498" s="234" t="s">
        <v>755</v>
      </c>
      <c r="G498" s="231"/>
      <c r="H498" s="235">
        <v>3.2999999999999998</v>
      </c>
      <c r="I498" s="236"/>
      <c r="J498" s="231"/>
      <c r="K498" s="231"/>
      <c r="L498" s="237"/>
      <c r="M498" s="238"/>
      <c r="N498" s="239"/>
      <c r="O498" s="239"/>
      <c r="P498" s="239"/>
      <c r="Q498" s="239"/>
      <c r="R498" s="239"/>
      <c r="S498" s="239"/>
      <c r="T498" s="24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1" t="s">
        <v>147</v>
      </c>
      <c r="AU498" s="241" t="s">
        <v>145</v>
      </c>
      <c r="AV498" s="13" t="s">
        <v>145</v>
      </c>
      <c r="AW498" s="13" t="s">
        <v>32</v>
      </c>
      <c r="AX498" s="13" t="s">
        <v>76</v>
      </c>
      <c r="AY498" s="241" t="s">
        <v>139</v>
      </c>
    </row>
    <row r="499" s="14" customFormat="1">
      <c r="A499" s="14"/>
      <c r="B499" s="257"/>
      <c r="C499" s="258"/>
      <c r="D499" s="232" t="s">
        <v>147</v>
      </c>
      <c r="E499" s="259" t="s">
        <v>1</v>
      </c>
      <c r="F499" s="260" t="s">
        <v>182</v>
      </c>
      <c r="G499" s="258"/>
      <c r="H499" s="261">
        <v>15.699999999999999</v>
      </c>
      <c r="I499" s="262"/>
      <c r="J499" s="258"/>
      <c r="K499" s="258"/>
      <c r="L499" s="263"/>
      <c r="M499" s="264"/>
      <c r="N499" s="265"/>
      <c r="O499" s="265"/>
      <c r="P499" s="265"/>
      <c r="Q499" s="265"/>
      <c r="R499" s="265"/>
      <c r="S499" s="265"/>
      <c r="T499" s="26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7" t="s">
        <v>147</v>
      </c>
      <c r="AU499" s="267" t="s">
        <v>145</v>
      </c>
      <c r="AV499" s="14" t="s">
        <v>144</v>
      </c>
      <c r="AW499" s="14" t="s">
        <v>32</v>
      </c>
      <c r="AX499" s="14" t="s">
        <v>84</v>
      </c>
      <c r="AY499" s="267" t="s">
        <v>139</v>
      </c>
    </row>
    <row r="500" s="2" customFormat="1" ht="21.75" customHeight="1">
      <c r="A500" s="37"/>
      <c r="B500" s="38"/>
      <c r="C500" s="216" t="s">
        <v>756</v>
      </c>
      <c r="D500" s="216" t="s">
        <v>140</v>
      </c>
      <c r="E500" s="217" t="s">
        <v>757</v>
      </c>
      <c r="F500" s="218" t="s">
        <v>758</v>
      </c>
      <c r="G500" s="219" t="s">
        <v>186</v>
      </c>
      <c r="H500" s="220">
        <v>15.699999999999999</v>
      </c>
      <c r="I500" s="221"/>
      <c r="J500" s="222">
        <f>ROUND(I500*H500,2)</f>
        <v>0</v>
      </c>
      <c r="K500" s="223"/>
      <c r="L500" s="43"/>
      <c r="M500" s="224" t="s">
        <v>1</v>
      </c>
      <c r="N500" s="225" t="s">
        <v>42</v>
      </c>
      <c r="O500" s="90"/>
      <c r="P500" s="226">
        <f>O500*H500</f>
        <v>0</v>
      </c>
      <c r="Q500" s="226">
        <v>0</v>
      </c>
      <c r="R500" s="226">
        <f>Q500*H500</f>
        <v>0</v>
      </c>
      <c r="S500" s="226">
        <v>0</v>
      </c>
      <c r="T500" s="227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28" t="s">
        <v>162</v>
      </c>
      <c r="AT500" s="228" t="s">
        <v>140</v>
      </c>
      <c r="AU500" s="228" t="s">
        <v>145</v>
      </c>
      <c r="AY500" s="16" t="s">
        <v>139</v>
      </c>
      <c r="BE500" s="229">
        <f>IF(N500="základní",J500,0)</f>
        <v>0</v>
      </c>
      <c r="BF500" s="229">
        <f>IF(N500="snížená",J500,0)</f>
        <v>0</v>
      </c>
      <c r="BG500" s="229">
        <f>IF(N500="zákl. přenesená",J500,0)</f>
        <v>0</v>
      </c>
      <c r="BH500" s="229">
        <f>IF(N500="sníž. přenesená",J500,0)</f>
        <v>0</v>
      </c>
      <c r="BI500" s="229">
        <f>IF(N500="nulová",J500,0)</f>
        <v>0</v>
      </c>
      <c r="BJ500" s="16" t="s">
        <v>145</v>
      </c>
      <c r="BK500" s="229">
        <f>ROUND(I500*H500,2)</f>
        <v>0</v>
      </c>
      <c r="BL500" s="16" t="s">
        <v>162</v>
      </c>
      <c r="BM500" s="228" t="s">
        <v>759</v>
      </c>
    </row>
    <row r="501" s="13" customFormat="1">
      <c r="A501" s="13"/>
      <c r="B501" s="230"/>
      <c r="C501" s="231"/>
      <c r="D501" s="232" t="s">
        <v>147</v>
      </c>
      <c r="E501" s="233" t="s">
        <v>1</v>
      </c>
      <c r="F501" s="234" t="s">
        <v>753</v>
      </c>
      <c r="G501" s="231"/>
      <c r="H501" s="235">
        <v>10.800000000000001</v>
      </c>
      <c r="I501" s="236"/>
      <c r="J501" s="231"/>
      <c r="K501" s="231"/>
      <c r="L501" s="237"/>
      <c r="M501" s="238"/>
      <c r="N501" s="239"/>
      <c r="O501" s="239"/>
      <c r="P501" s="239"/>
      <c r="Q501" s="239"/>
      <c r="R501" s="239"/>
      <c r="S501" s="239"/>
      <c r="T501" s="240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1" t="s">
        <v>147</v>
      </c>
      <c r="AU501" s="241" t="s">
        <v>145</v>
      </c>
      <c r="AV501" s="13" t="s">
        <v>145</v>
      </c>
      <c r="AW501" s="13" t="s">
        <v>32</v>
      </c>
      <c r="AX501" s="13" t="s">
        <v>76</v>
      </c>
      <c r="AY501" s="241" t="s">
        <v>139</v>
      </c>
    </row>
    <row r="502" s="13" customFormat="1">
      <c r="A502" s="13"/>
      <c r="B502" s="230"/>
      <c r="C502" s="231"/>
      <c r="D502" s="232" t="s">
        <v>147</v>
      </c>
      <c r="E502" s="233" t="s">
        <v>1</v>
      </c>
      <c r="F502" s="234" t="s">
        <v>754</v>
      </c>
      <c r="G502" s="231"/>
      <c r="H502" s="235">
        <v>1.6000000000000001</v>
      </c>
      <c r="I502" s="236"/>
      <c r="J502" s="231"/>
      <c r="K502" s="231"/>
      <c r="L502" s="237"/>
      <c r="M502" s="238"/>
      <c r="N502" s="239"/>
      <c r="O502" s="239"/>
      <c r="P502" s="239"/>
      <c r="Q502" s="239"/>
      <c r="R502" s="239"/>
      <c r="S502" s="239"/>
      <c r="T502" s="240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1" t="s">
        <v>147</v>
      </c>
      <c r="AU502" s="241" t="s">
        <v>145</v>
      </c>
      <c r="AV502" s="13" t="s">
        <v>145</v>
      </c>
      <c r="AW502" s="13" t="s">
        <v>32</v>
      </c>
      <c r="AX502" s="13" t="s">
        <v>76</v>
      </c>
      <c r="AY502" s="241" t="s">
        <v>139</v>
      </c>
    </row>
    <row r="503" s="13" customFormat="1">
      <c r="A503" s="13"/>
      <c r="B503" s="230"/>
      <c r="C503" s="231"/>
      <c r="D503" s="232" t="s">
        <v>147</v>
      </c>
      <c r="E503" s="233" t="s">
        <v>1</v>
      </c>
      <c r="F503" s="234" t="s">
        <v>755</v>
      </c>
      <c r="G503" s="231"/>
      <c r="H503" s="235">
        <v>3.2999999999999998</v>
      </c>
      <c r="I503" s="236"/>
      <c r="J503" s="231"/>
      <c r="K503" s="231"/>
      <c r="L503" s="237"/>
      <c r="M503" s="238"/>
      <c r="N503" s="239"/>
      <c r="O503" s="239"/>
      <c r="P503" s="239"/>
      <c r="Q503" s="239"/>
      <c r="R503" s="239"/>
      <c r="S503" s="239"/>
      <c r="T503" s="24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1" t="s">
        <v>147</v>
      </c>
      <c r="AU503" s="241" t="s">
        <v>145</v>
      </c>
      <c r="AV503" s="13" t="s">
        <v>145</v>
      </c>
      <c r="AW503" s="13" t="s">
        <v>32</v>
      </c>
      <c r="AX503" s="13" t="s">
        <v>76</v>
      </c>
      <c r="AY503" s="241" t="s">
        <v>139</v>
      </c>
    </row>
    <row r="504" s="14" customFormat="1">
      <c r="A504" s="14"/>
      <c r="B504" s="257"/>
      <c r="C504" s="258"/>
      <c r="D504" s="232" t="s">
        <v>147</v>
      </c>
      <c r="E504" s="259" t="s">
        <v>1</v>
      </c>
      <c r="F504" s="260" t="s">
        <v>182</v>
      </c>
      <c r="G504" s="258"/>
      <c r="H504" s="261">
        <v>15.699999999999999</v>
      </c>
      <c r="I504" s="262"/>
      <c r="J504" s="258"/>
      <c r="K504" s="258"/>
      <c r="L504" s="263"/>
      <c r="M504" s="264"/>
      <c r="N504" s="265"/>
      <c r="O504" s="265"/>
      <c r="P504" s="265"/>
      <c r="Q504" s="265"/>
      <c r="R504" s="265"/>
      <c r="S504" s="265"/>
      <c r="T504" s="26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7" t="s">
        <v>147</v>
      </c>
      <c r="AU504" s="267" t="s">
        <v>145</v>
      </c>
      <c r="AV504" s="14" t="s">
        <v>144</v>
      </c>
      <c r="AW504" s="14" t="s">
        <v>32</v>
      </c>
      <c r="AX504" s="14" t="s">
        <v>84</v>
      </c>
      <c r="AY504" s="267" t="s">
        <v>139</v>
      </c>
    </row>
    <row r="505" s="2" customFormat="1" ht="24.15" customHeight="1">
      <c r="A505" s="37"/>
      <c r="B505" s="38"/>
      <c r="C505" s="216" t="s">
        <v>760</v>
      </c>
      <c r="D505" s="216" t="s">
        <v>140</v>
      </c>
      <c r="E505" s="217" t="s">
        <v>761</v>
      </c>
      <c r="F505" s="218" t="s">
        <v>762</v>
      </c>
      <c r="G505" s="219" t="s">
        <v>186</v>
      </c>
      <c r="H505" s="220">
        <v>80.700000000000003</v>
      </c>
      <c r="I505" s="221"/>
      <c r="J505" s="222">
        <f>ROUND(I505*H505,2)</f>
        <v>0</v>
      </c>
      <c r="K505" s="223"/>
      <c r="L505" s="43"/>
      <c r="M505" s="224" t="s">
        <v>1</v>
      </c>
      <c r="N505" s="225" t="s">
        <v>42</v>
      </c>
      <c r="O505" s="90"/>
      <c r="P505" s="226">
        <f>O505*H505</f>
        <v>0</v>
      </c>
      <c r="Q505" s="226">
        <v>0.00046000000000000001</v>
      </c>
      <c r="R505" s="226">
        <f>Q505*H505</f>
        <v>0.037122000000000002</v>
      </c>
      <c r="S505" s="226">
        <v>0</v>
      </c>
      <c r="T505" s="227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28" t="s">
        <v>162</v>
      </c>
      <c r="AT505" s="228" t="s">
        <v>140</v>
      </c>
      <c r="AU505" s="228" t="s">
        <v>145</v>
      </c>
      <c r="AY505" s="16" t="s">
        <v>139</v>
      </c>
      <c r="BE505" s="229">
        <f>IF(N505="základní",J505,0)</f>
        <v>0</v>
      </c>
      <c r="BF505" s="229">
        <f>IF(N505="snížená",J505,0)</f>
        <v>0</v>
      </c>
      <c r="BG505" s="229">
        <f>IF(N505="zákl. přenesená",J505,0)</f>
        <v>0</v>
      </c>
      <c r="BH505" s="229">
        <f>IF(N505="sníž. přenesená",J505,0)</f>
        <v>0</v>
      </c>
      <c r="BI505" s="229">
        <f>IF(N505="nulová",J505,0)</f>
        <v>0</v>
      </c>
      <c r="BJ505" s="16" t="s">
        <v>145</v>
      </c>
      <c r="BK505" s="229">
        <f>ROUND(I505*H505,2)</f>
        <v>0</v>
      </c>
      <c r="BL505" s="16" t="s">
        <v>162</v>
      </c>
      <c r="BM505" s="228" t="s">
        <v>763</v>
      </c>
    </row>
    <row r="506" s="13" customFormat="1">
      <c r="A506" s="13"/>
      <c r="B506" s="230"/>
      <c r="C506" s="231"/>
      <c r="D506" s="232" t="s">
        <v>147</v>
      </c>
      <c r="E506" s="233" t="s">
        <v>1</v>
      </c>
      <c r="F506" s="234" t="s">
        <v>764</v>
      </c>
      <c r="G506" s="231"/>
      <c r="H506" s="235">
        <v>80.700000000000003</v>
      </c>
      <c r="I506" s="236"/>
      <c r="J506" s="231"/>
      <c r="K506" s="231"/>
      <c r="L506" s="237"/>
      <c r="M506" s="238"/>
      <c r="N506" s="239"/>
      <c r="O506" s="239"/>
      <c r="P506" s="239"/>
      <c r="Q506" s="239"/>
      <c r="R506" s="239"/>
      <c r="S506" s="239"/>
      <c r="T506" s="240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1" t="s">
        <v>147</v>
      </c>
      <c r="AU506" s="241" t="s">
        <v>145</v>
      </c>
      <c r="AV506" s="13" t="s">
        <v>145</v>
      </c>
      <c r="AW506" s="13" t="s">
        <v>32</v>
      </c>
      <c r="AX506" s="13" t="s">
        <v>84</v>
      </c>
      <c r="AY506" s="241" t="s">
        <v>139</v>
      </c>
    </row>
    <row r="507" s="2" customFormat="1" ht="16.5" customHeight="1">
      <c r="A507" s="37"/>
      <c r="B507" s="38"/>
      <c r="C507" s="216" t="s">
        <v>765</v>
      </c>
      <c r="D507" s="216" t="s">
        <v>140</v>
      </c>
      <c r="E507" s="217" t="s">
        <v>766</v>
      </c>
      <c r="F507" s="218" t="s">
        <v>767</v>
      </c>
      <c r="G507" s="219" t="s">
        <v>186</v>
      </c>
      <c r="H507" s="220">
        <v>5.2000000000000002</v>
      </c>
      <c r="I507" s="221"/>
      <c r="J507" s="222">
        <f>ROUND(I507*H507,2)</f>
        <v>0</v>
      </c>
      <c r="K507" s="223"/>
      <c r="L507" s="43"/>
      <c r="M507" s="224" t="s">
        <v>1</v>
      </c>
      <c r="N507" s="225" t="s">
        <v>42</v>
      </c>
      <c r="O507" s="90"/>
      <c r="P507" s="226">
        <f>O507*H507</f>
        <v>0</v>
      </c>
      <c r="Q507" s="226">
        <v>0</v>
      </c>
      <c r="R507" s="226">
        <f>Q507*H507</f>
        <v>0</v>
      </c>
      <c r="S507" s="226">
        <v>0</v>
      </c>
      <c r="T507" s="227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28" t="s">
        <v>162</v>
      </c>
      <c r="AT507" s="228" t="s">
        <v>140</v>
      </c>
      <c r="AU507" s="228" t="s">
        <v>145</v>
      </c>
      <c r="AY507" s="16" t="s">
        <v>139</v>
      </c>
      <c r="BE507" s="229">
        <f>IF(N507="základní",J507,0)</f>
        <v>0</v>
      </c>
      <c r="BF507" s="229">
        <f>IF(N507="snížená",J507,0)</f>
        <v>0</v>
      </c>
      <c r="BG507" s="229">
        <f>IF(N507="zákl. přenesená",J507,0)</f>
        <v>0</v>
      </c>
      <c r="BH507" s="229">
        <f>IF(N507="sníž. přenesená",J507,0)</f>
        <v>0</v>
      </c>
      <c r="BI507" s="229">
        <f>IF(N507="nulová",J507,0)</f>
        <v>0</v>
      </c>
      <c r="BJ507" s="16" t="s">
        <v>145</v>
      </c>
      <c r="BK507" s="229">
        <f>ROUND(I507*H507,2)</f>
        <v>0</v>
      </c>
      <c r="BL507" s="16" t="s">
        <v>162</v>
      </c>
      <c r="BM507" s="228" t="s">
        <v>768</v>
      </c>
    </row>
    <row r="508" s="2" customFormat="1" ht="16.5" customHeight="1">
      <c r="A508" s="37"/>
      <c r="B508" s="38"/>
      <c r="C508" s="216" t="s">
        <v>769</v>
      </c>
      <c r="D508" s="216" t="s">
        <v>140</v>
      </c>
      <c r="E508" s="217" t="s">
        <v>770</v>
      </c>
      <c r="F508" s="218" t="s">
        <v>771</v>
      </c>
      <c r="G508" s="219" t="s">
        <v>186</v>
      </c>
      <c r="H508" s="220">
        <v>80.700000000000003</v>
      </c>
      <c r="I508" s="221"/>
      <c r="J508" s="222">
        <f>ROUND(I508*H508,2)</f>
        <v>0</v>
      </c>
      <c r="K508" s="223"/>
      <c r="L508" s="43"/>
      <c r="M508" s="224" t="s">
        <v>1</v>
      </c>
      <c r="N508" s="225" t="s">
        <v>42</v>
      </c>
      <c r="O508" s="90"/>
      <c r="P508" s="226">
        <f>O508*H508</f>
        <v>0</v>
      </c>
      <c r="Q508" s="226">
        <v>0</v>
      </c>
      <c r="R508" s="226">
        <f>Q508*H508</f>
        <v>0</v>
      </c>
      <c r="S508" s="226">
        <v>0</v>
      </c>
      <c r="T508" s="227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28" t="s">
        <v>162</v>
      </c>
      <c r="AT508" s="228" t="s">
        <v>140</v>
      </c>
      <c r="AU508" s="228" t="s">
        <v>145</v>
      </c>
      <c r="AY508" s="16" t="s">
        <v>139</v>
      </c>
      <c r="BE508" s="229">
        <f>IF(N508="základní",J508,0)</f>
        <v>0</v>
      </c>
      <c r="BF508" s="229">
        <f>IF(N508="snížená",J508,0)</f>
        <v>0</v>
      </c>
      <c r="BG508" s="229">
        <f>IF(N508="zákl. přenesená",J508,0)</f>
        <v>0</v>
      </c>
      <c r="BH508" s="229">
        <f>IF(N508="sníž. přenesená",J508,0)</f>
        <v>0</v>
      </c>
      <c r="BI508" s="229">
        <f>IF(N508="nulová",J508,0)</f>
        <v>0</v>
      </c>
      <c r="BJ508" s="16" t="s">
        <v>145</v>
      </c>
      <c r="BK508" s="229">
        <f>ROUND(I508*H508,2)</f>
        <v>0</v>
      </c>
      <c r="BL508" s="16" t="s">
        <v>162</v>
      </c>
      <c r="BM508" s="228" t="s">
        <v>772</v>
      </c>
    </row>
    <row r="509" s="2" customFormat="1" ht="24.15" customHeight="1">
      <c r="A509" s="37"/>
      <c r="B509" s="38"/>
      <c r="C509" s="216" t="s">
        <v>773</v>
      </c>
      <c r="D509" s="216" t="s">
        <v>140</v>
      </c>
      <c r="E509" s="217" t="s">
        <v>774</v>
      </c>
      <c r="F509" s="218" t="s">
        <v>775</v>
      </c>
      <c r="G509" s="219" t="s">
        <v>169</v>
      </c>
      <c r="H509" s="220">
        <v>65.400000000000006</v>
      </c>
      <c r="I509" s="221"/>
      <c r="J509" s="222">
        <f>ROUND(I509*H509,2)</f>
        <v>0</v>
      </c>
      <c r="K509" s="223"/>
      <c r="L509" s="43"/>
      <c r="M509" s="224" t="s">
        <v>1</v>
      </c>
      <c r="N509" s="225" t="s">
        <v>42</v>
      </c>
      <c r="O509" s="90"/>
      <c r="P509" s="226">
        <f>O509*H509</f>
        <v>0</v>
      </c>
      <c r="Q509" s="226">
        <v>0.0036700000000000001</v>
      </c>
      <c r="R509" s="226">
        <f>Q509*H509</f>
        <v>0.24001800000000004</v>
      </c>
      <c r="S509" s="226">
        <v>0</v>
      </c>
      <c r="T509" s="22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28" t="s">
        <v>162</v>
      </c>
      <c r="AT509" s="228" t="s">
        <v>140</v>
      </c>
      <c r="AU509" s="228" t="s">
        <v>145</v>
      </c>
      <c r="AY509" s="16" t="s">
        <v>139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6" t="s">
        <v>145</v>
      </c>
      <c r="BK509" s="229">
        <f>ROUND(I509*H509,2)</f>
        <v>0</v>
      </c>
      <c r="BL509" s="16" t="s">
        <v>162</v>
      </c>
      <c r="BM509" s="228" t="s">
        <v>776</v>
      </c>
    </row>
    <row r="510" s="13" customFormat="1">
      <c r="A510" s="13"/>
      <c r="B510" s="230"/>
      <c r="C510" s="231"/>
      <c r="D510" s="232" t="s">
        <v>147</v>
      </c>
      <c r="E510" s="233" t="s">
        <v>1</v>
      </c>
      <c r="F510" s="234" t="s">
        <v>777</v>
      </c>
      <c r="G510" s="231"/>
      <c r="H510" s="235">
        <v>65.400000000000006</v>
      </c>
      <c r="I510" s="236"/>
      <c r="J510" s="231"/>
      <c r="K510" s="231"/>
      <c r="L510" s="237"/>
      <c r="M510" s="238"/>
      <c r="N510" s="239"/>
      <c r="O510" s="239"/>
      <c r="P510" s="239"/>
      <c r="Q510" s="239"/>
      <c r="R510" s="239"/>
      <c r="S510" s="239"/>
      <c r="T510" s="24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1" t="s">
        <v>147</v>
      </c>
      <c r="AU510" s="241" t="s">
        <v>145</v>
      </c>
      <c r="AV510" s="13" t="s">
        <v>145</v>
      </c>
      <c r="AW510" s="13" t="s">
        <v>32</v>
      </c>
      <c r="AX510" s="13" t="s">
        <v>84</v>
      </c>
      <c r="AY510" s="241" t="s">
        <v>139</v>
      </c>
    </row>
    <row r="511" s="2" customFormat="1" ht="24.15" customHeight="1">
      <c r="A511" s="37"/>
      <c r="B511" s="38"/>
      <c r="C511" s="242" t="s">
        <v>778</v>
      </c>
      <c r="D511" s="242" t="s">
        <v>154</v>
      </c>
      <c r="E511" s="243" t="s">
        <v>779</v>
      </c>
      <c r="F511" s="244" t="s">
        <v>780</v>
      </c>
      <c r="G511" s="245" t="s">
        <v>169</v>
      </c>
      <c r="H511" s="246">
        <v>84.010999999999996</v>
      </c>
      <c r="I511" s="247"/>
      <c r="J511" s="248">
        <f>ROUND(I511*H511,2)</f>
        <v>0</v>
      </c>
      <c r="K511" s="249"/>
      <c r="L511" s="250"/>
      <c r="M511" s="251" t="s">
        <v>1</v>
      </c>
      <c r="N511" s="252" t="s">
        <v>42</v>
      </c>
      <c r="O511" s="90"/>
      <c r="P511" s="226">
        <f>O511*H511</f>
        <v>0</v>
      </c>
      <c r="Q511" s="226">
        <v>0.023</v>
      </c>
      <c r="R511" s="226">
        <f>Q511*H511</f>
        <v>1.9322529999999998</v>
      </c>
      <c r="S511" s="226">
        <v>0</v>
      </c>
      <c r="T511" s="227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28" t="s">
        <v>161</v>
      </c>
      <c r="AT511" s="228" t="s">
        <v>154</v>
      </c>
      <c r="AU511" s="228" t="s">
        <v>145</v>
      </c>
      <c r="AY511" s="16" t="s">
        <v>139</v>
      </c>
      <c r="BE511" s="229">
        <f>IF(N511="základní",J511,0)</f>
        <v>0</v>
      </c>
      <c r="BF511" s="229">
        <f>IF(N511="snížená",J511,0)</f>
        <v>0</v>
      </c>
      <c r="BG511" s="229">
        <f>IF(N511="zákl. přenesená",J511,0)</f>
        <v>0</v>
      </c>
      <c r="BH511" s="229">
        <f>IF(N511="sníž. přenesená",J511,0)</f>
        <v>0</v>
      </c>
      <c r="BI511" s="229">
        <f>IF(N511="nulová",J511,0)</f>
        <v>0</v>
      </c>
      <c r="BJ511" s="16" t="s">
        <v>145</v>
      </c>
      <c r="BK511" s="229">
        <f>ROUND(I511*H511,2)</f>
        <v>0</v>
      </c>
      <c r="BL511" s="16" t="s">
        <v>162</v>
      </c>
      <c r="BM511" s="228" t="s">
        <v>781</v>
      </c>
    </row>
    <row r="512" s="13" customFormat="1">
      <c r="A512" s="13"/>
      <c r="B512" s="230"/>
      <c r="C512" s="231"/>
      <c r="D512" s="232" t="s">
        <v>147</v>
      </c>
      <c r="E512" s="233" t="s">
        <v>1</v>
      </c>
      <c r="F512" s="234" t="s">
        <v>782</v>
      </c>
      <c r="G512" s="231"/>
      <c r="H512" s="235">
        <v>39.159999999999997</v>
      </c>
      <c r="I512" s="236"/>
      <c r="J512" s="231"/>
      <c r="K512" s="231"/>
      <c r="L512" s="237"/>
      <c r="M512" s="238"/>
      <c r="N512" s="239"/>
      <c r="O512" s="239"/>
      <c r="P512" s="239"/>
      <c r="Q512" s="239"/>
      <c r="R512" s="239"/>
      <c r="S512" s="239"/>
      <c r="T512" s="24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1" t="s">
        <v>147</v>
      </c>
      <c r="AU512" s="241" t="s">
        <v>145</v>
      </c>
      <c r="AV512" s="13" t="s">
        <v>145</v>
      </c>
      <c r="AW512" s="13" t="s">
        <v>32</v>
      </c>
      <c r="AX512" s="13" t="s">
        <v>76</v>
      </c>
      <c r="AY512" s="241" t="s">
        <v>139</v>
      </c>
    </row>
    <row r="513" s="13" customFormat="1">
      <c r="A513" s="13"/>
      <c r="B513" s="230"/>
      <c r="C513" s="231"/>
      <c r="D513" s="232" t="s">
        <v>147</v>
      </c>
      <c r="E513" s="233" t="s">
        <v>1</v>
      </c>
      <c r="F513" s="234" t="s">
        <v>783</v>
      </c>
      <c r="G513" s="231"/>
      <c r="H513" s="235">
        <v>8.3000000000000007</v>
      </c>
      <c r="I513" s="236"/>
      <c r="J513" s="231"/>
      <c r="K513" s="231"/>
      <c r="L513" s="237"/>
      <c r="M513" s="238"/>
      <c r="N513" s="239"/>
      <c r="O513" s="239"/>
      <c r="P513" s="239"/>
      <c r="Q513" s="239"/>
      <c r="R513" s="239"/>
      <c r="S513" s="239"/>
      <c r="T513" s="240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1" t="s">
        <v>147</v>
      </c>
      <c r="AU513" s="241" t="s">
        <v>145</v>
      </c>
      <c r="AV513" s="13" t="s">
        <v>145</v>
      </c>
      <c r="AW513" s="13" t="s">
        <v>32</v>
      </c>
      <c r="AX513" s="13" t="s">
        <v>76</v>
      </c>
      <c r="AY513" s="241" t="s">
        <v>139</v>
      </c>
    </row>
    <row r="514" s="13" customFormat="1">
      <c r="A514" s="13"/>
      <c r="B514" s="230"/>
      <c r="C514" s="231"/>
      <c r="D514" s="232" t="s">
        <v>147</v>
      </c>
      <c r="E514" s="233" t="s">
        <v>1</v>
      </c>
      <c r="F514" s="234" t="s">
        <v>784</v>
      </c>
      <c r="G514" s="231"/>
      <c r="H514" s="235">
        <v>23.649999999999999</v>
      </c>
      <c r="I514" s="236"/>
      <c r="J514" s="231"/>
      <c r="K514" s="231"/>
      <c r="L514" s="237"/>
      <c r="M514" s="238"/>
      <c r="N514" s="239"/>
      <c r="O514" s="239"/>
      <c r="P514" s="239"/>
      <c r="Q514" s="239"/>
      <c r="R514" s="239"/>
      <c r="S514" s="239"/>
      <c r="T514" s="24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1" t="s">
        <v>147</v>
      </c>
      <c r="AU514" s="241" t="s">
        <v>145</v>
      </c>
      <c r="AV514" s="13" t="s">
        <v>145</v>
      </c>
      <c r="AW514" s="13" t="s">
        <v>32</v>
      </c>
      <c r="AX514" s="13" t="s">
        <v>76</v>
      </c>
      <c r="AY514" s="241" t="s">
        <v>139</v>
      </c>
    </row>
    <row r="515" s="13" customFormat="1">
      <c r="A515" s="13"/>
      <c r="B515" s="230"/>
      <c r="C515" s="231"/>
      <c r="D515" s="232" t="s">
        <v>147</v>
      </c>
      <c r="E515" s="233" t="s">
        <v>1</v>
      </c>
      <c r="F515" s="234" t="s">
        <v>785</v>
      </c>
      <c r="G515" s="231"/>
      <c r="H515" s="235">
        <v>10.153000000000001</v>
      </c>
      <c r="I515" s="236"/>
      <c r="J515" s="231"/>
      <c r="K515" s="231"/>
      <c r="L515" s="237"/>
      <c r="M515" s="238"/>
      <c r="N515" s="239"/>
      <c r="O515" s="239"/>
      <c r="P515" s="239"/>
      <c r="Q515" s="239"/>
      <c r="R515" s="239"/>
      <c r="S515" s="239"/>
      <c r="T515" s="240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1" t="s">
        <v>147</v>
      </c>
      <c r="AU515" s="241" t="s">
        <v>145</v>
      </c>
      <c r="AV515" s="13" t="s">
        <v>145</v>
      </c>
      <c r="AW515" s="13" t="s">
        <v>32</v>
      </c>
      <c r="AX515" s="13" t="s">
        <v>76</v>
      </c>
      <c r="AY515" s="241" t="s">
        <v>139</v>
      </c>
    </row>
    <row r="516" s="13" customFormat="1">
      <c r="A516" s="13"/>
      <c r="B516" s="230"/>
      <c r="C516" s="231"/>
      <c r="D516" s="232" t="s">
        <v>147</v>
      </c>
      <c r="E516" s="233" t="s">
        <v>1</v>
      </c>
      <c r="F516" s="234" t="s">
        <v>786</v>
      </c>
      <c r="G516" s="231"/>
      <c r="H516" s="235">
        <v>2.7480000000000002</v>
      </c>
      <c r="I516" s="236"/>
      <c r="J516" s="231"/>
      <c r="K516" s="231"/>
      <c r="L516" s="237"/>
      <c r="M516" s="238"/>
      <c r="N516" s="239"/>
      <c r="O516" s="239"/>
      <c r="P516" s="239"/>
      <c r="Q516" s="239"/>
      <c r="R516" s="239"/>
      <c r="S516" s="239"/>
      <c r="T516" s="240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41" t="s">
        <v>147</v>
      </c>
      <c r="AU516" s="241" t="s">
        <v>145</v>
      </c>
      <c r="AV516" s="13" t="s">
        <v>145</v>
      </c>
      <c r="AW516" s="13" t="s">
        <v>32</v>
      </c>
      <c r="AX516" s="13" t="s">
        <v>76</v>
      </c>
      <c r="AY516" s="241" t="s">
        <v>139</v>
      </c>
    </row>
    <row r="517" s="14" customFormat="1">
      <c r="A517" s="14"/>
      <c r="B517" s="257"/>
      <c r="C517" s="258"/>
      <c r="D517" s="232" t="s">
        <v>147</v>
      </c>
      <c r="E517" s="259" t="s">
        <v>1</v>
      </c>
      <c r="F517" s="260" t="s">
        <v>182</v>
      </c>
      <c r="G517" s="258"/>
      <c r="H517" s="261">
        <v>84.010999999999996</v>
      </c>
      <c r="I517" s="262"/>
      <c r="J517" s="258"/>
      <c r="K517" s="258"/>
      <c r="L517" s="263"/>
      <c r="M517" s="264"/>
      <c r="N517" s="265"/>
      <c r="O517" s="265"/>
      <c r="P517" s="265"/>
      <c r="Q517" s="265"/>
      <c r="R517" s="265"/>
      <c r="S517" s="265"/>
      <c r="T517" s="266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7" t="s">
        <v>147</v>
      </c>
      <c r="AU517" s="267" t="s">
        <v>145</v>
      </c>
      <c r="AV517" s="14" t="s">
        <v>144</v>
      </c>
      <c r="AW517" s="14" t="s">
        <v>32</v>
      </c>
      <c r="AX517" s="14" t="s">
        <v>84</v>
      </c>
      <c r="AY517" s="267" t="s">
        <v>139</v>
      </c>
    </row>
    <row r="518" s="2" customFormat="1" ht="24.15" customHeight="1">
      <c r="A518" s="37"/>
      <c r="B518" s="38"/>
      <c r="C518" s="242" t="s">
        <v>787</v>
      </c>
      <c r="D518" s="242" t="s">
        <v>154</v>
      </c>
      <c r="E518" s="243" t="s">
        <v>788</v>
      </c>
      <c r="F518" s="244" t="s">
        <v>789</v>
      </c>
      <c r="G518" s="245" t="s">
        <v>169</v>
      </c>
      <c r="H518" s="246">
        <v>3.5110000000000001</v>
      </c>
      <c r="I518" s="247"/>
      <c r="J518" s="248">
        <f>ROUND(I518*H518,2)</f>
        <v>0</v>
      </c>
      <c r="K518" s="249"/>
      <c r="L518" s="250"/>
      <c r="M518" s="251" t="s">
        <v>1</v>
      </c>
      <c r="N518" s="252" t="s">
        <v>42</v>
      </c>
      <c r="O518" s="90"/>
      <c r="P518" s="226">
        <f>O518*H518</f>
        <v>0</v>
      </c>
      <c r="Q518" s="226">
        <v>0.023</v>
      </c>
      <c r="R518" s="226">
        <f>Q518*H518</f>
        <v>0.080753000000000005</v>
      </c>
      <c r="S518" s="226">
        <v>0</v>
      </c>
      <c r="T518" s="227">
        <f>S518*H518</f>
        <v>0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28" t="s">
        <v>161</v>
      </c>
      <c r="AT518" s="228" t="s">
        <v>154</v>
      </c>
      <c r="AU518" s="228" t="s">
        <v>145</v>
      </c>
      <c r="AY518" s="16" t="s">
        <v>139</v>
      </c>
      <c r="BE518" s="229">
        <f>IF(N518="základní",J518,0)</f>
        <v>0</v>
      </c>
      <c r="BF518" s="229">
        <f>IF(N518="snížená",J518,0)</f>
        <v>0</v>
      </c>
      <c r="BG518" s="229">
        <f>IF(N518="zákl. přenesená",J518,0)</f>
        <v>0</v>
      </c>
      <c r="BH518" s="229">
        <f>IF(N518="sníž. přenesená",J518,0)</f>
        <v>0</v>
      </c>
      <c r="BI518" s="229">
        <f>IF(N518="nulová",J518,0)</f>
        <v>0</v>
      </c>
      <c r="BJ518" s="16" t="s">
        <v>145</v>
      </c>
      <c r="BK518" s="229">
        <f>ROUND(I518*H518,2)</f>
        <v>0</v>
      </c>
      <c r="BL518" s="16" t="s">
        <v>162</v>
      </c>
      <c r="BM518" s="228" t="s">
        <v>790</v>
      </c>
    </row>
    <row r="519" s="13" customFormat="1">
      <c r="A519" s="13"/>
      <c r="B519" s="230"/>
      <c r="C519" s="231"/>
      <c r="D519" s="232" t="s">
        <v>147</v>
      </c>
      <c r="E519" s="233" t="s">
        <v>1</v>
      </c>
      <c r="F519" s="234" t="s">
        <v>791</v>
      </c>
      <c r="G519" s="231"/>
      <c r="H519" s="235">
        <v>3.5110000000000001</v>
      </c>
      <c r="I519" s="236"/>
      <c r="J519" s="231"/>
      <c r="K519" s="231"/>
      <c r="L519" s="237"/>
      <c r="M519" s="238"/>
      <c r="N519" s="239"/>
      <c r="O519" s="239"/>
      <c r="P519" s="239"/>
      <c r="Q519" s="239"/>
      <c r="R519" s="239"/>
      <c r="S519" s="239"/>
      <c r="T519" s="24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1" t="s">
        <v>147</v>
      </c>
      <c r="AU519" s="241" t="s">
        <v>145</v>
      </c>
      <c r="AV519" s="13" t="s">
        <v>145</v>
      </c>
      <c r="AW519" s="13" t="s">
        <v>32</v>
      </c>
      <c r="AX519" s="13" t="s">
        <v>76</v>
      </c>
      <c r="AY519" s="241" t="s">
        <v>139</v>
      </c>
    </row>
    <row r="520" s="14" customFormat="1">
      <c r="A520" s="14"/>
      <c r="B520" s="257"/>
      <c r="C520" s="258"/>
      <c r="D520" s="232" t="s">
        <v>147</v>
      </c>
      <c r="E520" s="259" t="s">
        <v>1</v>
      </c>
      <c r="F520" s="260" t="s">
        <v>182</v>
      </c>
      <c r="G520" s="258"/>
      <c r="H520" s="261">
        <v>3.5110000000000001</v>
      </c>
      <c r="I520" s="262"/>
      <c r="J520" s="258"/>
      <c r="K520" s="258"/>
      <c r="L520" s="263"/>
      <c r="M520" s="264"/>
      <c r="N520" s="265"/>
      <c r="O520" s="265"/>
      <c r="P520" s="265"/>
      <c r="Q520" s="265"/>
      <c r="R520" s="265"/>
      <c r="S520" s="265"/>
      <c r="T520" s="26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7" t="s">
        <v>147</v>
      </c>
      <c r="AU520" s="267" t="s">
        <v>145</v>
      </c>
      <c r="AV520" s="14" t="s">
        <v>144</v>
      </c>
      <c r="AW520" s="14" t="s">
        <v>32</v>
      </c>
      <c r="AX520" s="14" t="s">
        <v>84</v>
      </c>
      <c r="AY520" s="267" t="s">
        <v>139</v>
      </c>
    </row>
    <row r="521" s="2" customFormat="1" ht="24.15" customHeight="1">
      <c r="A521" s="37"/>
      <c r="B521" s="38"/>
      <c r="C521" s="242" t="s">
        <v>792</v>
      </c>
      <c r="D521" s="242" t="s">
        <v>154</v>
      </c>
      <c r="E521" s="243" t="s">
        <v>793</v>
      </c>
      <c r="F521" s="244" t="s">
        <v>794</v>
      </c>
      <c r="G521" s="245" t="s">
        <v>151</v>
      </c>
      <c r="H521" s="246">
        <v>23</v>
      </c>
      <c r="I521" s="247"/>
      <c r="J521" s="248">
        <f>ROUND(I521*H521,2)</f>
        <v>0</v>
      </c>
      <c r="K521" s="249"/>
      <c r="L521" s="250"/>
      <c r="M521" s="251" t="s">
        <v>1</v>
      </c>
      <c r="N521" s="252" t="s">
        <v>42</v>
      </c>
      <c r="O521" s="90"/>
      <c r="P521" s="226">
        <f>O521*H521</f>
        <v>0</v>
      </c>
      <c r="Q521" s="226">
        <v>0.023</v>
      </c>
      <c r="R521" s="226">
        <f>Q521*H521</f>
        <v>0.52900000000000003</v>
      </c>
      <c r="S521" s="226">
        <v>0</v>
      </c>
      <c r="T521" s="22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28" t="s">
        <v>161</v>
      </c>
      <c r="AT521" s="228" t="s">
        <v>154</v>
      </c>
      <c r="AU521" s="228" t="s">
        <v>145</v>
      </c>
      <c r="AY521" s="16" t="s">
        <v>139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6" t="s">
        <v>145</v>
      </c>
      <c r="BK521" s="229">
        <f>ROUND(I521*H521,2)</f>
        <v>0</v>
      </c>
      <c r="BL521" s="16" t="s">
        <v>162</v>
      </c>
      <c r="BM521" s="228" t="s">
        <v>795</v>
      </c>
    </row>
    <row r="522" s="13" customFormat="1">
      <c r="A522" s="13"/>
      <c r="B522" s="230"/>
      <c r="C522" s="231"/>
      <c r="D522" s="232" t="s">
        <v>147</v>
      </c>
      <c r="E522" s="233" t="s">
        <v>1</v>
      </c>
      <c r="F522" s="234" t="s">
        <v>796</v>
      </c>
      <c r="G522" s="231"/>
      <c r="H522" s="235">
        <v>21</v>
      </c>
      <c r="I522" s="236"/>
      <c r="J522" s="231"/>
      <c r="K522" s="231"/>
      <c r="L522" s="237"/>
      <c r="M522" s="238"/>
      <c r="N522" s="239"/>
      <c r="O522" s="239"/>
      <c r="P522" s="239"/>
      <c r="Q522" s="239"/>
      <c r="R522" s="239"/>
      <c r="S522" s="239"/>
      <c r="T522" s="24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1" t="s">
        <v>147</v>
      </c>
      <c r="AU522" s="241" t="s">
        <v>145</v>
      </c>
      <c r="AV522" s="13" t="s">
        <v>145</v>
      </c>
      <c r="AW522" s="13" t="s">
        <v>32</v>
      </c>
      <c r="AX522" s="13" t="s">
        <v>76</v>
      </c>
      <c r="AY522" s="241" t="s">
        <v>139</v>
      </c>
    </row>
    <row r="523" s="13" customFormat="1">
      <c r="A523" s="13"/>
      <c r="B523" s="230"/>
      <c r="C523" s="231"/>
      <c r="D523" s="232" t="s">
        <v>147</v>
      </c>
      <c r="E523" s="233" t="s">
        <v>1</v>
      </c>
      <c r="F523" s="234" t="s">
        <v>797</v>
      </c>
      <c r="G523" s="231"/>
      <c r="H523" s="235">
        <v>2</v>
      </c>
      <c r="I523" s="236"/>
      <c r="J523" s="231"/>
      <c r="K523" s="231"/>
      <c r="L523" s="237"/>
      <c r="M523" s="238"/>
      <c r="N523" s="239"/>
      <c r="O523" s="239"/>
      <c r="P523" s="239"/>
      <c r="Q523" s="239"/>
      <c r="R523" s="239"/>
      <c r="S523" s="239"/>
      <c r="T523" s="24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1" t="s">
        <v>147</v>
      </c>
      <c r="AU523" s="241" t="s">
        <v>145</v>
      </c>
      <c r="AV523" s="13" t="s">
        <v>145</v>
      </c>
      <c r="AW523" s="13" t="s">
        <v>32</v>
      </c>
      <c r="AX523" s="13" t="s">
        <v>76</v>
      </c>
      <c r="AY523" s="241" t="s">
        <v>139</v>
      </c>
    </row>
    <row r="524" s="14" customFormat="1">
      <c r="A524" s="14"/>
      <c r="B524" s="257"/>
      <c r="C524" s="258"/>
      <c r="D524" s="232" t="s">
        <v>147</v>
      </c>
      <c r="E524" s="259" t="s">
        <v>1</v>
      </c>
      <c r="F524" s="260" t="s">
        <v>182</v>
      </c>
      <c r="G524" s="258"/>
      <c r="H524" s="261">
        <v>23</v>
      </c>
      <c r="I524" s="262"/>
      <c r="J524" s="258"/>
      <c r="K524" s="258"/>
      <c r="L524" s="263"/>
      <c r="M524" s="264"/>
      <c r="N524" s="265"/>
      <c r="O524" s="265"/>
      <c r="P524" s="265"/>
      <c r="Q524" s="265"/>
      <c r="R524" s="265"/>
      <c r="S524" s="265"/>
      <c r="T524" s="266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7" t="s">
        <v>147</v>
      </c>
      <c r="AU524" s="267" t="s">
        <v>145</v>
      </c>
      <c r="AV524" s="14" t="s">
        <v>144</v>
      </c>
      <c r="AW524" s="14" t="s">
        <v>32</v>
      </c>
      <c r="AX524" s="14" t="s">
        <v>84</v>
      </c>
      <c r="AY524" s="267" t="s">
        <v>139</v>
      </c>
    </row>
    <row r="525" s="2" customFormat="1" ht="24.15" customHeight="1">
      <c r="A525" s="37"/>
      <c r="B525" s="38"/>
      <c r="C525" s="242" t="s">
        <v>798</v>
      </c>
      <c r="D525" s="242" t="s">
        <v>154</v>
      </c>
      <c r="E525" s="243" t="s">
        <v>799</v>
      </c>
      <c r="F525" s="244" t="s">
        <v>800</v>
      </c>
      <c r="G525" s="245" t="s">
        <v>151</v>
      </c>
      <c r="H525" s="246">
        <v>18</v>
      </c>
      <c r="I525" s="247"/>
      <c r="J525" s="248">
        <f>ROUND(I525*H525,2)</f>
        <v>0</v>
      </c>
      <c r="K525" s="249"/>
      <c r="L525" s="250"/>
      <c r="M525" s="251" t="s">
        <v>1</v>
      </c>
      <c r="N525" s="252" t="s">
        <v>42</v>
      </c>
      <c r="O525" s="90"/>
      <c r="P525" s="226">
        <f>O525*H525</f>
        <v>0</v>
      </c>
      <c r="Q525" s="226">
        <v>0.023</v>
      </c>
      <c r="R525" s="226">
        <f>Q525*H525</f>
        <v>0.41399999999999998</v>
      </c>
      <c r="S525" s="226">
        <v>0</v>
      </c>
      <c r="T525" s="227">
        <f>S525*H525</f>
        <v>0</v>
      </c>
      <c r="U525" s="37"/>
      <c r="V525" s="37"/>
      <c r="W525" s="37"/>
      <c r="X525" s="37"/>
      <c r="Y525" s="37"/>
      <c r="Z525" s="37"/>
      <c r="AA525" s="37"/>
      <c r="AB525" s="37"/>
      <c r="AC525" s="37"/>
      <c r="AD525" s="37"/>
      <c r="AE525" s="37"/>
      <c r="AR525" s="228" t="s">
        <v>161</v>
      </c>
      <c r="AT525" s="228" t="s">
        <v>154</v>
      </c>
      <c r="AU525" s="228" t="s">
        <v>145</v>
      </c>
      <c r="AY525" s="16" t="s">
        <v>139</v>
      </c>
      <c r="BE525" s="229">
        <f>IF(N525="základní",J525,0)</f>
        <v>0</v>
      </c>
      <c r="BF525" s="229">
        <f>IF(N525="snížená",J525,0)</f>
        <v>0</v>
      </c>
      <c r="BG525" s="229">
        <f>IF(N525="zákl. přenesená",J525,0)</f>
        <v>0</v>
      </c>
      <c r="BH525" s="229">
        <f>IF(N525="sníž. přenesená",J525,0)</f>
        <v>0</v>
      </c>
      <c r="BI525" s="229">
        <f>IF(N525="nulová",J525,0)</f>
        <v>0</v>
      </c>
      <c r="BJ525" s="16" t="s">
        <v>145</v>
      </c>
      <c r="BK525" s="229">
        <f>ROUND(I525*H525,2)</f>
        <v>0</v>
      </c>
      <c r="BL525" s="16" t="s">
        <v>162</v>
      </c>
      <c r="BM525" s="228" t="s">
        <v>801</v>
      </c>
    </row>
    <row r="526" s="2" customFormat="1">
      <c r="A526" s="37"/>
      <c r="B526" s="38"/>
      <c r="C526" s="39"/>
      <c r="D526" s="232" t="s">
        <v>171</v>
      </c>
      <c r="E526" s="39"/>
      <c r="F526" s="253" t="s">
        <v>802</v>
      </c>
      <c r="G526" s="39"/>
      <c r="H526" s="39"/>
      <c r="I526" s="254"/>
      <c r="J526" s="39"/>
      <c r="K526" s="39"/>
      <c r="L526" s="43"/>
      <c r="M526" s="255"/>
      <c r="N526" s="256"/>
      <c r="O526" s="90"/>
      <c r="P526" s="90"/>
      <c r="Q526" s="90"/>
      <c r="R526" s="90"/>
      <c r="S526" s="90"/>
      <c r="T526" s="91"/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T526" s="16" t="s">
        <v>171</v>
      </c>
      <c r="AU526" s="16" t="s">
        <v>145</v>
      </c>
    </row>
    <row r="527" s="13" customFormat="1">
      <c r="A527" s="13"/>
      <c r="B527" s="230"/>
      <c r="C527" s="231"/>
      <c r="D527" s="232" t="s">
        <v>147</v>
      </c>
      <c r="E527" s="233" t="s">
        <v>1</v>
      </c>
      <c r="F527" s="234" t="s">
        <v>803</v>
      </c>
      <c r="G527" s="231"/>
      <c r="H527" s="235">
        <v>10</v>
      </c>
      <c r="I527" s="236"/>
      <c r="J527" s="231"/>
      <c r="K527" s="231"/>
      <c r="L527" s="237"/>
      <c r="M527" s="238"/>
      <c r="N527" s="239"/>
      <c r="O527" s="239"/>
      <c r="P527" s="239"/>
      <c r="Q527" s="239"/>
      <c r="R527" s="239"/>
      <c r="S527" s="239"/>
      <c r="T527" s="24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1" t="s">
        <v>147</v>
      </c>
      <c r="AU527" s="241" t="s">
        <v>145</v>
      </c>
      <c r="AV527" s="13" t="s">
        <v>145</v>
      </c>
      <c r="AW527" s="13" t="s">
        <v>32</v>
      </c>
      <c r="AX527" s="13" t="s">
        <v>76</v>
      </c>
      <c r="AY527" s="241" t="s">
        <v>139</v>
      </c>
    </row>
    <row r="528" s="13" customFormat="1">
      <c r="A528" s="13"/>
      <c r="B528" s="230"/>
      <c r="C528" s="231"/>
      <c r="D528" s="232" t="s">
        <v>147</v>
      </c>
      <c r="E528" s="233" t="s">
        <v>1</v>
      </c>
      <c r="F528" s="234" t="s">
        <v>804</v>
      </c>
      <c r="G528" s="231"/>
      <c r="H528" s="235">
        <v>4</v>
      </c>
      <c r="I528" s="236"/>
      <c r="J528" s="231"/>
      <c r="K528" s="231"/>
      <c r="L528" s="237"/>
      <c r="M528" s="238"/>
      <c r="N528" s="239"/>
      <c r="O528" s="239"/>
      <c r="P528" s="239"/>
      <c r="Q528" s="239"/>
      <c r="R528" s="239"/>
      <c r="S528" s="239"/>
      <c r="T528" s="240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1" t="s">
        <v>147</v>
      </c>
      <c r="AU528" s="241" t="s">
        <v>145</v>
      </c>
      <c r="AV528" s="13" t="s">
        <v>145</v>
      </c>
      <c r="AW528" s="13" t="s">
        <v>32</v>
      </c>
      <c r="AX528" s="13" t="s">
        <v>76</v>
      </c>
      <c r="AY528" s="241" t="s">
        <v>139</v>
      </c>
    </row>
    <row r="529" s="13" customFormat="1">
      <c r="A529" s="13"/>
      <c r="B529" s="230"/>
      <c r="C529" s="231"/>
      <c r="D529" s="232" t="s">
        <v>147</v>
      </c>
      <c r="E529" s="233" t="s">
        <v>1</v>
      </c>
      <c r="F529" s="234" t="s">
        <v>805</v>
      </c>
      <c r="G529" s="231"/>
      <c r="H529" s="235">
        <v>4</v>
      </c>
      <c r="I529" s="236"/>
      <c r="J529" s="231"/>
      <c r="K529" s="231"/>
      <c r="L529" s="237"/>
      <c r="M529" s="238"/>
      <c r="N529" s="239"/>
      <c r="O529" s="239"/>
      <c r="P529" s="239"/>
      <c r="Q529" s="239"/>
      <c r="R529" s="239"/>
      <c r="S529" s="239"/>
      <c r="T529" s="240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1" t="s">
        <v>147</v>
      </c>
      <c r="AU529" s="241" t="s">
        <v>145</v>
      </c>
      <c r="AV529" s="13" t="s">
        <v>145</v>
      </c>
      <c r="AW529" s="13" t="s">
        <v>32</v>
      </c>
      <c r="AX529" s="13" t="s">
        <v>76</v>
      </c>
      <c r="AY529" s="241" t="s">
        <v>139</v>
      </c>
    </row>
    <row r="530" s="14" customFormat="1">
      <c r="A530" s="14"/>
      <c r="B530" s="257"/>
      <c r="C530" s="258"/>
      <c r="D530" s="232" t="s">
        <v>147</v>
      </c>
      <c r="E530" s="259" t="s">
        <v>1</v>
      </c>
      <c r="F530" s="260" t="s">
        <v>182</v>
      </c>
      <c r="G530" s="258"/>
      <c r="H530" s="261">
        <v>18</v>
      </c>
      <c r="I530" s="262"/>
      <c r="J530" s="258"/>
      <c r="K530" s="258"/>
      <c r="L530" s="263"/>
      <c r="M530" s="264"/>
      <c r="N530" s="265"/>
      <c r="O530" s="265"/>
      <c r="P530" s="265"/>
      <c r="Q530" s="265"/>
      <c r="R530" s="265"/>
      <c r="S530" s="265"/>
      <c r="T530" s="26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7" t="s">
        <v>147</v>
      </c>
      <c r="AU530" s="267" t="s">
        <v>145</v>
      </c>
      <c r="AV530" s="14" t="s">
        <v>144</v>
      </c>
      <c r="AW530" s="14" t="s">
        <v>32</v>
      </c>
      <c r="AX530" s="14" t="s">
        <v>84</v>
      </c>
      <c r="AY530" s="267" t="s">
        <v>139</v>
      </c>
    </row>
    <row r="531" s="2" customFormat="1" ht="16.5" customHeight="1">
      <c r="A531" s="37"/>
      <c r="B531" s="38"/>
      <c r="C531" s="216" t="s">
        <v>806</v>
      </c>
      <c r="D531" s="216" t="s">
        <v>140</v>
      </c>
      <c r="E531" s="217" t="s">
        <v>807</v>
      </c>
      <c r="F531" s="218" t="s">
        <v>808</v>
      </c>
      <c r="G531" s="219" t="s">
        <v>186</v>
      </c>
      <c r="H531" s="220">
        <v>79.900000000000006</v>
      </c>
      <c r="I531" s="221"/>
      <c r="J531" s="222">
        <f>ROUND(I531*H531,2)</f>
        <v>0</v>
      </c>
      <c r="K531" s="223"/>
      <c r="L531" s="43"/>
      <c r="M531" s="224" t="s">
        <v>1</v>
      </c>
      <c r="N531" s="225" t="s">
        <v>42</v>
      </c>
      <c r="O531" s="90"/>
      <c r="P531" s="226">
        <f>O531*H531</f>
        <v>0</v>
      </c>
      <c r="Q531" s="226">
        <v>0</v>
      </c>
      <c r="R531" s="226">
        <f>Q531*H531</f>
        <v>0</v>
      </c>
      <c r="S531" s="226">
        <v>0</v>
      </c>
      <c r="T531" s="227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228" t="s">
        <v>162</v>
      </c>
      <c r="AT531" s="228" t="s">
        <v>140</v>
      </c>
      <c r="AU531" s="228" t="s">
        <v>145</v>
      </c>
      <c r="AY531" s="16" t="s">
        <v>139</v>
      </c>
      <c r="BE531" s="229">
        <f>IF(N531="základní",J531,0)</f>
        <v>0</v>
      </c>
      <c r="BF531" s="229">
        <f>IF(N531="snížená",J531,0)</f>
        <v>0</v>
      </c>
      <c r="BG531" s="229">
        <f>IF(N531="zákl. přenesená",J531,0)</f>
        <v>0</v>
      </c>
      <c r="BH531" s="229">
        <f>IF(N531="sníž. přenesená",J531,0)</f>
        <v>0</v>
      </c>
      <c r="BI531" s="229">
        <f>IF(N531="nulová",J531,0)</f>
        <v>0</v>
      </c>
      <c r="BJ531" s="16" t="s">
        <v>145</v>
      </c>
      <c r="BK531" s="229">
        <f>ROUND(I531*H531,2)</f>
        <v>0</v>
      </c>
      <c r="BL531" s="16" t="s">
        <v>162</v>
      </c>
      <c r="BM531" s="228" t="s">
        <v>809</v>
      </c>
    </row>
    <row r="532" s="2" customFormat="1">
      <c r="A532" s="37"/>
      <c r="B532" s="38"/>
      <c r="C532" s="39"/>
      <c r="D532" s="232" t="s">
        <v>171</v>
      </c>
      <c r="E532" s="39"/>
      <c r="F532" s="253" t="s">
        <v>810</v>
      </c>
      <c r="G532" s="39"/>
      <c r="H532" s="39"/>
      <c r="I532" s="254"/>
      <c r="J532" s="39"/>
      <c r="K532" s="39"/>
      <c r="L532" s="43"/>
      <c r="M532" s="255"/>
      <c r="N532" s="256"/>
      <c r="O532" s="90"/>
      <c r="P532" s="90"/>
      <c r="Q532" s="90"/>
      <c r="R532" s="90"/>
      <c r="S532" s="90"/>
      <c r="T532" s="91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171</v>
      </c>
      <c r="AU532" s="16" t="s">
        <v>145</v>
      </c>
    </row>
    <row r="533" s="13" customFormat="1">
      <c r="A533" s="13"/>
      <c r="B533" s="230"/>
      <c r="C533" s="231"/>
      <c r="D533" s="232" t="s">
        <v>147</v>
      </c>
      <c r="E533" s="233" t="s">
        <v>1</v>
      </c>
      <c r="F533" s="234" t="s">
        <v>811</v>
      </c>
      <c r="G533" s="231"/>
      <c r="H533" s="235">
        <v>79.900000000000006</v>
      </c>
      <c r="I533" s="236"/>
      <c r="J533" s="231"/>
      <c r="K533" s="231"/>
      <c r="L533" s="237"/>
      <c r="M533" s="238"/>
      <c r="N533" s="239"/>
      <c r="O533" s="239"/>
      <c r="P533" s="239"/>
      <c r="Q533" s="239"/>
      <c r="R533" s="239"/>
      <c r="S533" s="239"/>
      <c r="T533" s="24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1" t="s">
        <v>147</v>
      </c>
      <c r="AU533" s="241" t="s">
        <v>145</v>
      </c>
      <c r="AV533" s="13" t="s">
        <v>145</v>
      </c>
      <c r="AW533" s="13" t="s">
        <v>32</v>
      </c>
      <c r="AX533" s="13" t="s">
        <v>84</v>
      </c>
      <c r="AY533" s="241" t="s">
        <v>139</v>
      </c>
    </row>
    <row r="534" s="2" customFormat="1" ht="21.75" customHeight="1">
      <c r="A534" s="37"/>
      <c r="B534" s="38"/>
      <c r="C534" s="216" t="s">
        <v>812</v>
      </c>
      <c r="D534" s="216" t="s">
        <v>140</v>
      </c>
      <c r="E534" s="217" t="s">
        <v>813</v>
      </c>
      <c r="F534" s="218" t="s">
        <v>814</v>
      </c>
      <c r="G534" s="219" t="s">
        <v>169</v>
      </c>
      <c r="H534" s="220">
        <v>8.3000000000000007</v>
      </c>
      <c r="I534" s="221"/>
      <c r="J534" s="222">
        <f>ROUND(I534*H534,2)</f>
        <v>0</v>
      </c>
      <c r="K534" s="223"/>
      <c r="L534" s="43"/>
      <c r="M534" s="224" t="s">
        <v>1</v>
      </c>
      <c r="N534" s="225" t="s">
        <v>42</v>
      </c>
      <c r="O534" s="90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28" t="s">
        <v>162</v>
      </c>
      <c r="AT534" s="228" t="s">
        <v>140</v>
      </c>
      <c r="AU534" s="228" t="s">
        <v>145</v>
      </c>
      <c r="AY534" s="16" t="s">
        <v>139</v>
      </c>
      <c r="BE534" s="229">
        <f>IF(N534="základní",J534,0)</f>
        <v>0</v>
      </c>
      <c r="BF534" s="229">
        <f>IF(N534="snížená",J534,0)</f>
        <v>0</v>
      </c>
      <c r="BG534" s="229">
        <f>IF(N534="zákl. přenesená",J534,0)</f>
        <v>0</v>
      </c>
      <c r="BH534" s="229">
        <f>IF(N534="sníž. přenesená",J534,0)</f>
        <v>0</v>
      </c>
      <c r="BI534" s="229">
        <f>IF(N534="nulová",J534,0)</f>
        <v>0</v>
      </c>
      <c r="BJ534" s="16" t="s">
        <v>145</v>
      </c>
      <c r="BK534" s="229">
        <f>ROUND(I534*H534,2)</f>
        <v>0</v>
      </c>
      <c r="BL534" s="16" t="s">
        <v>162</v>
      </c>
      <c r="BM534" s="228" t="s">
        <v>815</v>
      </c>
    </row>
    <row r="535" s="13" customFormat="1">
      <c r="A535" s="13"/>
      <c r="B535" s="230"/>
      <c r="C535" s="231"/>
      <c r="D535" s="232" t="s">
        <v>147</v>
      </c>
      <c r="E535" s="233" t="s">
        <v>1</v>
      </c>
      <c r="F535" s="234" t="s">
        <v>783</v>
      </c>
      <c r="G535" s="231"/>
      <c r="H535" s="235">
        <v>8.3000000000000007</v>
      </c>
      <c r="I535" s="236"/>
      <c r="J535" s="231"/>
      <c r="K535" s="231"/>
      <c r="L535" s="237"/>
      <c r="M535" s="238"/>
      <c r="N535" s="239"/>
      <c r="O535" s="239"/>
      <c r="P535" s="239"/>
      <c r="Q535" s="239"/>
      <c r="R535" s="239"/>
      <c r="S535" s="239"/>
      <c r="T535" s="24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1" t="s">
        <v>147</v>
      </c>
      <c r="AU535" s="241" t="s">
        <v>145</v>
      </c>
      <c r="AV535" s="13" t="s">
        <v>145</v>
      </c>
      <c r="AW535" s="13" t="s">
        <v>32</v>
      </c>
      <c r="AX535" s="13" t="s">
        <v>84</v>
      </c>
      <c r="AY535" s="241" t="s">
        <v>139</v>
      </c>
    </row>
    <row r="536" s="2" customFormat="1" ht="16.5" customHeight="1">
      <c r="A536" s="37"/>
      <c r="B536" s="38"/>
      <c r="C536" s="216" t="s">
        <v>816</v>
      </c>
      <c r="D536" s="216" t="s">
        <v>140</v>
      </c>
      <c r="E536" s="217" t="s">
        <v>817</v>
      </c>
      <c r="F536" s="218" t="s">
        <v>818</v>
      </c>
      <c r="G536" s="219" t="s">
        <v>169</v>
      </c>
      <c r="H536" s="220">
        <v>115</v>
      </c>
      <c r="I536" s="221"/>
      <c r="J536" s="222">
        <f>ROUND(I536*H536,2)</f>
        <v>0</v>
      </c>
      <c r="K536" s="223"/>
      <c r="L536" s="43"/>
      <c r="M536" s="224" t="s">
        <v>1</v>
      </c>
      <c r="N536" s="225" t="s">
        <v>42</v>
      </c>
      <c r="O536" s="90"/>
      <c r="P536" s="226">
        <f>O536*H536</f>
        <v>0</v>
      </c>
      <c r="Q536" s="226">
        <v>0.00029999999999999997</v>
      </c>
      <c r="R536" s="226">
        <f>Q536*H536</f>
        <v>0.034499999999999996</v>
      </c>
      <c r="S536" s="226">
        <v>0</v>
      </c>
      <c r="T536" s="227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28" t="s">
        <v>162</v>
      </c>
      <c r="AT536" s="228" t="s">
        <v>140</v>
      </c>
      <c r="AU536" s="228" t="s">
        <v>145</v>
      </c>
      <c r="AY536" s="16" t="s">
        <v>139</v>
      </c>
      <c r="BE536" s="229">
        <f>IF(N536="základní",J536,0)</f>
        <v>0</v>
      </c>
      <c r="BF536" s="229">
        <f>IF(N536="snížená",J536,0)</f>
        <v>0</v>
      </c>
      <c r="BG536" s="229">
        <f>IF(N536="zákl. přenesená",J536,0)</f>
        <v>0</v>
      </c>
      <c r="BH536" s="229">
        <f>IF(N536="sníž. přenesená",J536,0)</f>
        <v>0</v>
      </c>
      <c r="BI536" s="229">
        <f>IF(N536="nulová",J536,0)</f>
        <v>0</v>
      </c>
      <c r="BJ536" s="16" t="s">
        <v>145</v>
      </c>
      <c r="BK536" s="229">
        <f>ROUND(I536*H536,2)</f>
        <v>0</v>
      </c>
      <c r="BL536" s="16" t="s">
        <v>162</v>
      </c>
      <c r="BM536" s="228" t="s">
        <v>819</v>
      </c>
    </row>
    <row r="537" s="2" customFormat="1" ht="21.75" customHeight="1">
      <c r="A537" s="37"/>
      <c r="B537" s="38"/>
      <c r="C537" s="216" t="s">
        <v>820</v>
      </c>
      <c r="D537" s="216" t="s">
        <v>140</v>
      </c>
      <c r="E537" s="217" t="s">
        <v>821</v>
      </c>
      <c r="F537" s="218" t="s">
        <v>822</v>
      </c>
      <c r="G537" s="219" t="s">
        <v>208</v>
      </c>
      <c r="H537" s="220">
        <v>3.2679999999999998</v>
      </c>
      <c r="I537" s="221"/>
      <c r="J537" s="222">
        <f>ROUND(I537*H537,2)</f>
        <v>0</v>
      </c>
      <c r="K537" s="223"/>
      <c r="L537" s="43"/>
      <c r="M537" s="224" t="s">
        <v>1</v>
      </c>
      <c r="N537" s="225" t="s">
        <v>42</v>
      </c>
      <c r="O537" s="90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U537" s="37"/>
      <c r="V537" s="37"/>
      <c r="W537" s="37"/>
      <c r="X537" s="37"/>
      <c r="Y537" s="37"/>
      <c r="Z537" s="37"/>
      <c r="AA537" s="37"/>
      <c r="AB537" s="37"/>
      <c r="AC537" s="37"/>
      <c r="AD537" s="37"/>
      <c r="AE537" s="37"/>
      <c r="AR537" s="228" t="s">
        <v>162</v>
      </c>
      <c r="AT537" s="228" t="s">
        <v>140</v>
      </c>
      <c r="AU537" s="228" t="s">
        <v>145</v>
      </c>
      <c r="AY537" s="16" t="s">
        <v>139</v>
      </c>
      <c r="BE537" s="229">
        <f>IF(N537="základní",J537,0)</f>
        <v>0</v>
      </c>
      <c r="BF537" s="229">
        <f>IF(N537="snížená",J537,0)</f>
        <v>0</v>
      </c>
      <c r="BG537" s="229">
        <f>IF(N537="zákl. přenesená",J537,0)</f>
        <v>0</v>
      </c>
      <c r="BH537" s="229">
        <f>IF(N537="sníž. přenesená",J537,0)</f>
        <v>0</v>
      </c>
      <c r="BI537" s="229">
        <f>IF(N537="nulová",J537,0)</f>
        <v>0</v>
      </c>
      <c r="BJ537" s="16" t="s">
        <v>145</v>
      </c>
      <c r="BK537" s="229">
        <f>ROUND(I537*H537,2)</f>
        <v>0</v>
      </c>
      <c r="BL537" s="16" t="s">
        <v>162</v>
      </c>
      <c r="BM537" s="228" t="s">
        <v>823</v>
      </c>
    </row>
    <row r="538" s="12" customFormat="1" ht="22.8" customHeight="1">
      <c r="A538" s="12"/>
      <c r="B538" s="202"/>
      <c r="C538" s="203"/>
      <c r="D538" s="204" t="s">
        <v>75</v>
      </c>
      <c r="E538" s="268" t="s">
        <v>824</v>
      </c>
      <c r="F538" s="268" t="s">
        <v>825</v>
      </c>
      <c r="G538" s="203"/>
      <c r="H538" s="203"/>
      <c r="I538" s="206"/>
      <c r="J538" s="269">
        <f>BK538</f>
        <v>0</v>
      </c>
      <c r="K538" s="203"/>
      <c r="L538" s="208"/>
      <c r="M538" s="209"/>
      <c r="N538" s="210"/>
      <c r="O538" s="210"/>
      <c r="P538" s="211">
        <f>SUM(P539:P558)</f>
        <v>0</v>
      </c>
      <c r="Q538" s="210"/>
      <c r="R538" s="211">
        <f>SUM(R539:R558)</f>
        <v>0.0029708800000000004</v>
      </c>
      <c r="S538" s="210"/>
      <c r="T538" s="212">
        <f>SUM(T539:T558)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13" t="s">
        <v>145</v>
      </c>
      <c r="AT538" s="214" t="s">
        <v>75</v>
      </c>
      <c r="AU538" s="214" t="s">
        <v>84</v>
      </c>
      <c r="AY538" s="213" t="s">
        <v>139</v>
      </c>
      <c r="BK538" s="215">
        <f>SUM(BK539:BK558)</f>
        <v>0</v>
      </c>
    </row>
    <row r="539" s="2" customFormat="1" ht="16.5" customHeight="1">
      <c r="A539" s="37"/>
      <c r="B539" s="38"/>
      <c r="C539" s="216" t="s">
        <v>826</v>
      </c>
      <c r="D539" s="216" t="s">
        <v>140</v>
      </c>
      <c r="E539" s="217" t="s">
        <v>827</v>
      </c>
      <c r="F539" s="218" t="s">
        <v>828</v>
      </c>
      <c r="G539" s="219" t="s">
        <v>512</v>
      </c>
      <c r="H539" s="220">
        <v>70</v>
      </c>
      <c r="I539" s="221"/>
      <c r="J539" s="222">
        <f>ROUND(I539*H539,2)</f>
        <v>0</v>
      </c>
      <c r="K539" s="223"/>
      <c r="L539" s="43"/>
      <c r="M539" s="224" t="s">
        <v>1</v>
      </c>
      <c r="N539" s="225" t="s">
        <v>42</v>
      </c>
      <c r="O539" s="90"/>
      <c r="P539" s="226">
        <f>O539*H539</f>
        <v>0</v>
      </c>
      <c r="Q539" s="226">
        <v>0</v>
      </c>
      <c r="R539" s="226">
        <f>Q539*H539</f>
        <v>0</v>
      </c>
      <c r="S539" s="226">
        <v>0</v>
      </c>
      <c r="T539" s="227">
        <f>S539*H539</f>
        <v>0</v>
      </c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R539" s="228" t="s">
        <v>162</v>
      </c>
      <c r="AT539" s="228" t="s">
        <v>140</v>
      </c>
      <c r="AU539" s="228" t="s">
        <v>145</v>
      </c>
      <c r="AY539" s="16" t="s">
        <v>139</v>
      </c>
      <c r="BE539" s="229">
        <f>IF(N539="základní",J539,0)</f>
        <v>0</v>
      </c>
      <c r="BF539" s="229">
        <f>IF(N539="snížená",J539,0)</f>
        <v>0</v>
      </c>
      <c r="BG539" s="229">
        <f>IF(N539="zákl. přenesená",J539,0)</f>
        <v>0</v>
      </c>
      <c r="BH539" s="229">
        <f>IF(N539="sníž. přenesená",J539,0)</f>
        <v>0</v>
      </c>
      <c r="BI539" s="229">
        <f>IF(N539="nulová",J539,0)</f>
        <v>0</v>
      </c>
      <c r="BJ539" s="16" t="s">
        <v>145</v>
      </c>
      <c r="BK539" s="229">
        <f>ROUND(I539*H539,2)</f>
        <v>0</v>
      </c>
      <c r="BL539" s="16" t="s">
        <v>162</v>
      </c>
      <c r="BM539" s="228" t="s">
        <v>829</v>
      </c>
    </row>
    <row r="540" s="13" customFormat="1">
      <c r="A540" s="13"/>
      <c r="B540" s="230"/>
      <c r="C540" s="231"/>
      <c r="D540" s="232" t="s">
        <v>147</v>
      </c>
      <c r="E540" s="233" t="s">
        <v>1</v>
      </c>
      <c r="F540" s="234" t="s">
        <v>830</v>
      </c>
      <c r="G540" s="231"/>
      <c r="H540" s="235">
        <v>37</v>
      </c>
      <c r="I540" s="236"/>
      <c r="J540" s="231"/>
      <c r="K540" s="231"/>
      <c r="L540" s="237"/>
      <c r="M540" s="238"/>
      <c r="N540" s="239"/>
      <c r="O540" s="239"/>
      <c r="P540" s="239"/>
      <c r="Q540" s="239"/>
      <c r="R540" s="239"/>
      <c r="S540" s="239"/>
      <c r="T540" s="24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1" t="s">
        <v>147</v>
      </c>
      <c r="AU540" s="241" t="s">
        <v>145</v>
      </c>
      <c r="AV540" s="13" t="s">
        <v>145</v>
      </c>
      <c r="AW540" s="13" t="s">
        <v>32</v>
      </c>
      <c r="AX540" s="13" t="s">
        <v>76</v>
      </c>
      <c r="AY540" s="241" t="s">
        <v>139</v>
      </c>
    </row>
    <row r="541" s="13" customFormat="1">
      <c r="A541" s="13"/>
      <c r="B541" s="230"/>
      <c r="C541" s="231"/>
      <c r="D541" s="232" t="s">
        <v>147</v>
      </c>
      <c r="E541" s="233" t="s">
        <v>1</v>
      </c>
      <c r="F541" s="234" t="s">
        <v>831</v>
      </c>
      <c r="G541" s="231"/>
      <c r="H541" s="235">
        <v>33</v>
      </c>
      <c r="I541" s="236"/>
      <c r="J541" s="231"/>
      <c r="K541" s="231"/>
      <c r="L541" s="237"/>
      <c r="M541" s="238"/>
      <c r="N541" s="239"/>
      <c r="O541" s="239"/>
      <c r="P541" s="239"/>
      <c r="Q541" s="239"/>
      <c r="R541" s="239"/>
      <c r="S541" s="239"/>
      <c r="T541" s="24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1" t="s">
        <v>147</v>
      </c>
      <c r="AU541" s="241" t="s">
        <v>145</v>
      </c>
      <c r="AV541" s="13" t="s">
        <v>145</v>
      </c>
      <c r="AW541" s="13" t="s">
        <v>32</v>
      </c>
      <c r="AX541" s="13" t="s">
        <v>76</v>
      </c>
      <c r="AY541" s="241" t="s">
        <v>139</v>
      </c>
    </row>
    <row r="542" s="14" customFormat="1">
      <c r="A542" s="14"/>
      <c r="B542" s="257"/>
      <c r="C542" s="258"/>
      <c r="D542" s="232" t="s">
        <v>147</v>
      </c>
      <c r="E542" s="259" t="s">
        <v>1</v>
      </c>
      <c r="F542" s="260" t="s">
        <v>182</v>
      </c>
      <c r="G542" s="258"/>
      <c r="H542" s="261">
        <v>70</v>
      </c>
      <c r="I542" s="262"/>
      <c r="J542" s="258"/>
      <c r="K542" s="258"/>
      <c r="L542" s="263"/>
      <c r="M542" s="264"/>
      <c r="N542" s="265"/>
      <c r="O542" s="265"/>
      <c r="P542" s="265"/>
      <c r="Q542" s="265"/>
      <c r="R542" s="265"/>
      <c r="S542" s="265"/>
      <c r="T542" s="26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7" t="s">
        <v>147</v>
      </c>
      <c r="AU542" s="267" t="s">
        <v>145</v>
      </c>
      <c r="AV542" s="14" t="s">
        <v>144</v>
      </c>
      <c r="AW542" s="14" t="s">
        <v>32</v>
      </c>
      <c r="AX542" s="14" t="s">
        <v>84</v>
      </c>
      <c r="AY542" s="267" t="s">
        <v>139</v>
      </c>
    </row>
    <row r="543" s="2" customFormat="1" ht="16.5" customHeight="1">
      <c r="A543" s="37"/>
      <c r="B543" s="38"/>
      <c r="C543" s="216" t="s">
        <v>832</v>
      </c>
      <c r="D543" s="216" t="s">
        <v>140</v>
      </c>
      <c r="E543" s="217" t="s">
        <v>833</v>
      </c>
      <c r="F543" s="218" t="s">
        <v>834</v>
      </c>
      <c r="G543" s="219" t="s">
        <v>512</v>
      </c>
      <c r="H543" s="220">
        <v>7</v>
      </c>
      <c r="I543" s="221"/>
      <c r="J543" s="222">
        <f>ROUND(I543*H543,2)</f>
        <v>0</v>
      </c>
      <c r="K543" s="223"/>
      <c r="L543" s="43"/>
      <c r="M543" s="224" t="s">
        <v>1</v>
      </c>
      <c r="N543" s="225" t="s">
        <v>42</v>
      </c>
      <c r="O543" s="90"/>
      <c r="P543" s="226">
        <f>O543*H543</f>
        <v>0</v>
      </c>
      <c r="Q543" s="226">
        <v>0</v>
      </c>
      <c r="R543" s="226">
        <f>Q543*H543</f>
        <v>0</v>
      </c>
      <c r="S543" s="226">
        <v>0</v>
      </c>
      <c r="T543" s="227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28" t="s">
        <v>162</v>
      </c>
      <c r="AT543" s="228" t="s">
        <v>140</v>
      </c>
      <c r="AU543" s="228" t="s">
        <v>145</v>
      </c>
      <c r="AY543" s="16" t="s">
        <v>139</v>
      </c>
      <c r="BE543" s="229">
        <f>IF(N543="základní",J543,0)</f>
        <v>0</v>
      </c>
      <c r="BF543" s="229">
        <f>IF(N543="snížená",J543,0)</f>
        <v>0</v>
      </c>
      <c r="BG543" s="229">
        <f>IF(N543="zákl. přenesená",J543,0)</f>
        <v>0</v>
      </c>
      <c r="BH543" s="229">
        <f>IF(N543="sníž. přenesená",J543,0)</f>
        <v>0</v>
      </c>
      <c r="BI543" s="229">
        <f>IF(N543="nulová",J543,0)</f>
        <v>0</v>
      </c>
      <c r="BJ543" s="16" t="s">
        <v>145</v>
      </c>
      <c r="BK543" s="229">
        <f>ROUND(I543*H543,2)</f>
        <v>0</v>
      </c>
      <c r="BL543" s="16" t="s">
        <v>162</v>
      </c>
      <c r="BM543" s="228" t="s">
        <v>835</v>
      </c>
    </row>
    <row r="544" s="13" customFormat="1">
      <c r="A544" s="13"/>
      <c r="B544" s="230"/>
      <c r="C544" s="231"/>
      <c r="D544" s="232" t="s">
        <v>147</v>
      </c>
      <c r="E544" s="233" t="s">
        <v>1</v>
      </c>
      <c r="F544" s="234" t="s">
        <v>836</v>
      </c>
      <c r="G544" s="231"/>
      <c r="H544" s="235">
        <v>4</v>
      </c>
      <c r="I544" s="236"/>
      <c r="J544" s="231"/>
      <c r="K544" s="231"/>
      <c r="L544" s="237"/>
      <c r="M544" s="238"/>
      <c r="N544" s="239"/>
      <c r="O544" s="239"/>
      <c r="P544" s="239"/>
      <c r="Q544" s="239"/>
      <c r="R544" s="239"/>
      <c r="S544" s="239"/>
      <c r="T544" s="24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1" t="s">
        <v>147</v>
      </c>
      <c r="AU544" s="241" t="s">
        <v>145</v>
      </c>
      <c r="AV544" s="13" t="s">
        <v>145</v>
      </c>
      <c r="AW544" s="13" t="s">
        <v>32</v>
      </c>
      <c r="AX544" s="13" t="s">
        <v>76</v>
      </c>
      <c r="AY544" s="241" t="s">
        <v>139</v>
      </c>
    </row>
    <row r="545" s="13" customFormat="1">
      <c r="A545" s="13"/>
      <c r="B545" s="230"/>
      <c r="C545" s="231"/>
      <c r="D545" s="232" t="s">
        <v>147</v>
      </c>
      <c r="E545" s="233" t="s">
        <v>1</v>
      </c>
      <c r="F545" s="234" t="s">
        <v>837</v>
      </c>
      <c r="G545" s="231"/>
      <c r="H545" s="235">
        <v>3</v>
      </c>
      <c r="I545" s="236"/>
      <c r="J545" s="231"/>
      <c r="K545" s="231"/>
      <c r="L545" s="237"/>
      <c r="M545" s="238"/>
      <c r="N545" s="239"/>
      <c r="O545" s="239"/>
      <c r="P545" s="239"/>
      <c r="Q545" s="239"/>
      <c r="R545" s="239"/>
      <c r="S545" s="239"/>
      <c r="T545" s="24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1" t="s">
        <v>147</v>
      </c>
      <c r="AU545" s="241" t="s">
        <v>145</v>
      </c>
      <c r="AV545" s="13" t="s">
        <v>145</v>
      </c>
      <c r="AW545" s="13" t="s">
        <v>32</v>
      </c>
      <c r="AX545" s="13" t="s">
        <v>76</v>
      </c>
      <c r="AY545" s="241" t="s">
        <v>139</v>
      </c>
    </row>
    <row r="546" s="14" customFormat="1">
      <c r="A546" s="14"/>
      <c r="B546" s="257"/>
      <c r="C546" s="258"/>
      <c r="D546" s="232" t="s">
        <v>147</v>
      </c>
      <c r="E546" s="259" t="s">
        <v>1</v>
      </c>
      <c r="F546" s="260" t="s">
        <v>182</v>
      </c>
      <c r="G546" s="258"/>
      <c r="H546" s="261">
        <v>7</v>
      </c>
      <c r="I546" s="262"/>
      <c r="J546" s="258"/>
      <c r="K546" s="258"/>
      <c r="L546" s="263"/>
      <c r="M546" s="264"/>
      <c r="N546" s="265"/>
      <c r="O546" s="265"/>
      <c r="P546" s="265"/>
      <c r="Q546" s="265"/>
      <c r="R546" s="265"/>
      <c r="S546" s="265"/>
      <c r="T546" s="26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7" t="s">
        <v>147</v>
      </c>
      <c r="AU546" s="267" t="s">
        <v>145</v>
      </c>
      <c r="AV546" s="14" t="s">
        <v>144</v>
      </c>
      <c r="AW546" s="14" t="s">
        <v>32</v>
      </c>
      <c r="AX546" s="14" t="s">
        <v>84</v>
      </c>
      <c r="AY546" s="267" t="s">
        <v>139</v>
      </c>
    </row>
    <row r="547" s="2" customFormat="1" ht="24.15" customHeight="1">
      <c r="A547" s="37"/>
      <c r="B547" s="38"/>
      <c r="C547" s="216" t="s">
        <v>838</v>
      </c>
      <c r="D547" s="216" t="s">
        <v>140</v>
      </c>
      <c r="E547" s="217" t="s">
        <v>839</v>
      </c>
      <c r="F547" s="218" t="s">
        <v>840</v>
      </c>
      <c r="G547" s="219" t="s">
        <v>169</v>
      </c>
      <c r="H547" s="220">
        <v>1.823</v>
      </c>
      <c r="I547" s="221"/>
      <c r="J547" s="222">
        <f>ROUND(I547*H547,2)</f>
        <v>0</v>
      </c>
      <c r="K547" s="223"/>
      <c r="L547" s="43"/>
      <c r="M547" s="224" t="s">
        <v>1</v>
      </c>
      <c r="N547" s="225" t="s">
        <v>42</v>
      </c>
      <c r="O547" s="90"/>
      <c r="P547" s="226">
        <f>O547*H547</f>
        <v>0</v>
      </c>
      <c r="Q547" s="226">
        <v>6.9999999999999994E-05</v>
      </c>
      <c r="R547" s="226">
        <f>Q547*H547</f>
        <v>0.00012760999999999998</v>
      </c>
      <c r="S547" s="226">
        <v>0</v>
      </c>
      <c r="T547" s="227">
        <f>S547*H547</f>
        <v>0</v>
      </c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R547" s="228" t="s">
        <v>162</v>
      </c>
      <c r="AT547" s="228" t="s">
        <v>140</v>
      </c>
      <c r="AU547" s="228" t="s">
        <v>145</v>
      </c>
      <c r="AY547" s="16" t="s">
        <v>139</v>
      </c>
      <c r="BE547" s="229">
        <f>IF(N547="základní",J547,0)</f>
        <v>0</v>
      </c>
      <c r="BF547" s="229">
        <f>IF(N547="snížená",J547,0)</f>
        <v>0</v>
      </c>
      <c r="BG547" s="229">
        <f>IF(N547="zákl. přenesená",J547,0)</f>
        <v>0</v>
      </c>
      <c r="BH547" s="229">
        <f>IF(N547="sníž. přenesená",J547,0)</f>
        <v>0</v>
      </c>
      <c r="BI547" s="229">
        <f>IF(N547="nulová",J547,0)</f>
        <v>0</v>
      </c>
      <c r="BJ547" s="16" t="s">
        <v>145</v>
      </c>
      <c r="BK547" s="229">
        <f>ROUND(I547*H547,2)</f>
        <v>0</v>
      </c>
      <c r="BL547" s="16" t="s">
        <v>162</v>
      </c>
      <c r="BM547" s="228" t="s">
        <v>841</v>
      </c>
    </row>
    <row r="548" s="13" customFormat="1">
      <c r="A548" s="13"/>
      <c r="B548" s="230"/>
      <c r="C548" s="231"/>
      <c r="D548" s="232" t="s">
        <v>147</v>
      </c>
      <c r="E548" s="233" t="s">
        <v>1</v>
      </c>
      <c r="F548" s="234" t="s">
        <v>842</v>
      </c>
      <c r="G548" s="231"/>
      <c r="H548" s="235">
        <v>1.823</v>
      </c>
      <c r="I548" s="236"/>
      <c r="J548" s="231"/>
      <c r="K548" s="231"/>
      <c r="L548" s="237"/>
      <c r="M548" s="238"/>
      <c r="N548" s="239"/>
      <c r="O548" s="239"/>
      <c r="P548" s="239"/>
      <c r="Q548" s="239"/>
      <c r="R548" s="239"/>
      <c r="S548" s="239"/>
      <c r="T548" s="24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1" t="s">
        <v>147</v>
      </c>
      <c r="AU548" s="241" t="s">
        <v>145</v>
      </c>
      <c r="AV548" s="13" t="s">
        <v>145</v>
      </c>
      <c r="AW548" s="13" t="s">
        <v>32</v>
      </c>
      <c r="AX548" s="13" t="s">
        <v>84</v>
      </c>
      <c r="AY548" s="241" t="s">
        <v>139</v>
      </c>
    </row>
    <row r="549" s="2" customFormat="1" ht="24.15" customHeight="1">
      <c r="A549" s="37"/>
      <c r="B549" s="38"/>
      <c r="C549" s="216" t="s">
        <v>843</v>
      </c>
      <c r="D549" s="216" t="s">
        <v>140</v>
      </c>
      <c r="E549" s="217" t="s">
        <v>844</v>
      </c>
      <c r="F549" s="218" t="s">
        <v>845</v>
      </c>
      <c r="G549" s="219" t="s">
        <v>169</v>
      </c>
      <c r="H549" s="220">
        <v>1.823</v>
      </c>
      <c r="I549" s="221"/>
      <c r="J549" s="222">
        <f>ROUND(I549*H549,2)</f>
        <v>0</v>
      </c>
      <c r="K549" s="223"/>
      <c r="L549" s="43"/>
      <c r="M549" s="224" t="s">
        <v>1</v>
      </c>
      <c r="N549" s="225" t="s">
        <v>42</v>
      </c>
      <c r="O549" s="90"/>
      <c r="P549" s="226">
        <f>O549*H549</f>
        <v>0</v>
      </c>
      <c r="Q549" s="226">
        <v>0.00011</v>
      </c>
      <c r="R549" s="226">
        <f>Q549*H549</f>
        <v>0.00020053000000000001</v>
      </c>
      <c r="S549" s="226">
        <v>0</v>
      </c>
      <c r="T549" s="227">
        <f>S549*H549</f>
        <v>0</v>
      </c>
      <c r="U549" s="37"/>
      <c r="V549" s="37"/>
      <c r="W549" s="37"/>
      <c r="X549" s="37"/>
      <c r="Y549" s="37"/>
      <c r="Z549" s="37"/>
      <c r="AA549" s="37"/>
      <c r="AB549" s="37"/>
      <c r="AC549" s="37"/>
      <c r="AD549" s="37"/>
      <c r="AE549" s="37"/>
      <c r="AR549" s="228" t="s">
        <v>162</v>
      </c>
      <c r="AT549" s="228" t="s">
        <v>140</v>
      </c>
      <c r="AU549" s="228" t="s">
        <v>145</v>
      </c>
      <c r="AY549" s="16" t="s">
        <v>139</v>
      </c>
      <c r="BE549" s="229">
        <f>IF(N549="základní",J549,0)</f>
        <v>0</v>
      </c>
      <c r="BF549" s="229">
        <f>IF(N549="snížená",J549,0)</f>
        <v>0</v>
      </c>
      <c r="BG549" s="229">
        <f>IF(N549="zákl. přenesená",J549,0)</f>
        <v>0</v>
      </c>
      <c r="BH549" s="229">
        <f>IF(N549="sníž. přenesená",J549,0)</f>
        <v>0</v>
      </c>
      <c r="BI549" s="229">
        <f>IF(N549="nulová",J549,0)</f>
        <v>0</v>
      </c>
      <c r="BJ549" s="16" t="s">
        <v>145</v>
      </c>
      <c r="BK549" s="229">
        <f>ROUND(I549*H549,2)</f>
        <v>0</v>
      </c>
      <c r="BL549" s="16" t="s">
        <v>162</v>
      </c>
      <c r="BM549" s="228" t="s">
        <v>846</v>
      </c>
    </row>
    <row r="550" s="13" customFormat="1">
      <c r="A550" s="13"/>
      <c r="B550" s="230"/>
      <c r="C550" s="231"/>
      <c r="D550" s="232" t="s">
        <v>147</v>
      </c>
      <c r="E550" s="233" t="s">
        <v>1</v>
      </c>
      <c r="F550" s="234" t="s">
        <v>842</v>
      </c>
      <c r="G550" s="231"/>
      <c r="H550" s="235">
        <v>1.823</v>
      </c>
      <c r="I550" s="236"/>
      <c r="J550" s="231"/>
      <c r="K550" s="231"/>
      <c r="L550" s="237"/>
      <c r="M550" s="238"/>
      <c r="N550" s="239"/>
      <c r="O550" s="239"/>
      <c r="P550" s="239"/>
      <c r="Q550" s="239"/>
      <c r="R550" s="239"/>
      <c r="S550" s="239"/>
      <c r="T550" s="24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1" t="s">
        <v>147</v>
      </c>
      <c r="AU550" s="241" t="s">
        <v>145</v>
      </c>
      <c r="AV550" s="13" t="s">
        <v>145</v>
      </c>
      <c r="AW550" s="13" t="s">
        <v>32</v>
      </c>
      <c r="AX550" s="13" t="s">
        <v>84</v>
      </c>
      <c r="AY550" s="241" t="s">
        <v>139</v>
      </c>
    </row>
    <row r="551" s="2" customFormat="1" ht="24.15" customHeight="1">
      <c r="A551" s="37"/>
      <c r="B551" s="38"/>
      <c r="C551" s="216" t="s">
        <v>847</v>
      </c>
      <c r="D551" s="216" t="s">
        <v>140</v>
      </c>
      <c r="E551" s="217" t="s">
        <v>848</v>
      </c>
      <c r="F551" s="218" t="s">
        <v>849</v>
      </c>
      <c r="G551" s="219" t="s">
        <v>169</v>
      </c>
      <c r="H551" s="220">
        <v>1.823</v>
      </c>
      <c r="I551" s="221"/>
      <c r="J551" s="222">
        <f>ROUND(I551*H551,2)</f>
        <v>0</v>
      </c>
      <c r="K551" s="223"/>
      <c r="L551" s="43"/>
      <c r="M551" s="224" t="s">
        <v>1</v>
      </c>
      <c r="N551" s="225" t="s">
        <v>42</v>
      </c>
      <c r="O551" s="90"/>
      <c r="P551" s="226">
        <f>O551*H551</f>
        <v>0</v>
      </c>
      <c r="Q551" s="226">
        <v>0.00013999999999999999</v>
      </c>
      <c r="R551" s="226">
        <f>Q551*H551</f>
        <v>0.00025521999999999996</v>
      </c>
      <c r="S551" s="226">
        <v>0</v>
      </c>
      <c r="T551" s="227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28" t="s">
        <v>162</v>
      </c>
      <c r="AT551" s="228" t="s">
        <v>140</v>
      </c>
      <c r="AU551" s="228" t="s">
        <v>145</v>
      </c>
      <c r="AY551" s="16" t="s">
        <v>139</v>
      </c>
      <c r="BE551" s="229">
        <f>IF(N551="základní",J551,0)</f>
        <v>0</v>
      </c>
      <c r="BF551" s="229">
        <f>IF(N551="snížená",J551,0)</f>
        <v>0</v>
      </c>
      <c r="BG551" s="229">
        <f>IF(N551="zákl. přenesená",J551,0)</f>
        <v>0</v>
      </c>
      <c r="BH551" s="229">
        <f>IF(N551="sníž. přenesená",J551,0)</f>
        <v>0</v>
      </c>
      <c r="BI551" s="229">
        <f>IF(N551="nulová",J551,0)</f>
        <v>0</v>
      </c>
      <c r="BJ551" s="16" t="s">
        <v>145</v>
      </c>
      <c r="BK551" s="229">
        <f>ROUND(I551*H551,2)</f>
        <v>0</v>
      </c>
      <c r="BL551" s="16" t="s">
        <v>162</v>
      </c>
      <c r="BM551" s="228" t="s">
        <v>850</v>
      </c>
    </row>
    <row r="552" s="13" customFormat="1">
      <c r="A552" s="13"/>
      <c r="B552" s="230"/>
      <c r="C552" s="231"/>
      <c r="D552" s="232" t="s">
        <v>147</v>
      </c>
      <c r="E552" s="233" t="s">
        <v>1</v>
      </c>
      <c r="F552" s="234" t="s">
        <v>842</v>
      </c>
      <c r="G552" s="231"/>
      <c r="H552" s="235">
        <v>1.823</v>
      </c>
      <c r="I552" s="236"/>
      <c r="J552" s="231"/>
      <c r="K552" s="231"/>
      <c r="L552" s="237"/>
      <c r="M552" s="238"/>
      <c r="N552" s="239"/>
      <c r="O552" s="239"/>
      <c r="P552" s="239"/>
      <c r="Q552" s="239"/>
      <c r="R552" s="239"/>
      <c r="S552" s="239"/>
      <c r="T552" s="24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1" t="s">
        <v>147</v>
      </c>
      <c r="AU552" s="241" t="s">
        <v>145</v>
      </c>
      <c r="AV552" s="13" t="s">
        <v>145</v>
      </c>
      <c r="AW552" s="13" t="s">
        <v>32</v>
      </c>
      <c r="AX552" s="13" t="s">
        <v>84</v>
      </c>
      <c r="AY552" s="241" t="s">
        <v>139</v>
      </c>
    </row>
    <row r="553" s="2" customFormat="1" ht="24.15" customHeight="1">
      <c r="A553" s="37"/>
      <c r="B553" s="38"/>
      <c r="C553" s="216" t="s">
        <v>851</v>
      </c>
      <c r="D553" s="216" t="s">
        <v>140</v>
      </c>
      <c r="E553" s="217" t="s">
        <v>852</v>
      </c>
      <c r="F553" s="218" t="s">
        <v>853</v>
      </c>
      <c r="G553" s="219" t="s">
        <v>169</v>
      </c>
      <c r="H553" s="220">
        <v>1.823</v>
      </c>
      <c r="I553" s="221"/>
      <c r="J553" s="222">
        <f>ROUND(I553*H553,2)</f>
        <v>0</v>
      </c>
      <c r="K553" s="223"/>
      <c r="L553" s="43"/>
      <c r="M553" s="224" t="s">
        <v>1</v>
      </c>
      <c r="N553" s="225" t="s">
        <v>42</v>
      </c>
      <c r="O553" s="90"/>
      <c r="P553" s="226">
        <f>O553*H553</f>
        <v>0</v>
      </c>
      <c r="Q553" s="226">
        <v>0.00012</v>
      </c>
      <c r="R553" s="226">
        <f>Q553*H553</f>
        <v>0.00021876</v>
      </c>
      <c r="S553" s="226">
        <v>0</v>
      </c>
      <c r="T553" s="227">
        <f>S553*H553</f>
        <v>0</v>
      </c>
      <c r="U553" s="37"/>
      <c r="V553" s="37"/>
      <c r="W553" s="37"/>
      <c r="X553" s="37"/>
      <c r="Y553" s="37"/>
      <c r="Z553" s="37"/>
      <c r="AA553" s="37"/>
      <c r="AB553" s="37"/>
      <c r="AC553" s="37"/>
      <c r="AD553" s="37"/>
      <c r="AE553" s="37"/>
      <c r="AR553" s="228" t="s">
        <v>162</v>
      </c>
      <c r="AT553" s="228" t="s">
        <v>140</v>
      </c>
      <c r="AU553" s="228" t="s">
        <v>145</v>
      </c>
      <c r="AY553" s="16" t="s">
        <v>139</v>
      </c>
      <c r="BE553" s="229">
        <f>IF(N553="základní",J553,0)</f>
        <v>0</v>
      </c>
      <c r="BF553" s="229">
        <f>IF(N553="snížená",J553,0)</f>
        <v>0</v>
      </c>
      <c r="BG553" s="229">
        <f>IF(N553="zákl. přenesená",J553,0)</f>
        <v>0</v>
      </c>
      <c r="BH553" s="229">
        <f>IF(N553="sníž. přenesená",J553,0)</f>
        <v>0</v>
      </c>
      <c r="BI553" s="229">
        <f>IF(N553="nulová",J553,0)</f>
        <v>0</v>
      </c>
      <c r="BJ553" s="16" t="s">
        <v>145</v>
      </c>
      <c r="BK553" s="229">
        <f>ROUND(I553*H553,2)</f>
        <v>0</v>
      </c>
      <c r="BL553" s="16" t="s">
        <v>162</v>
      </c>
      <c r="BM553" s="228" t="s">
        <v>854</v>
      </c>
    </row>
    <row r="554" s="13" customFormat="1">
      <c r="A554" s="13"/>
      <c r="B554" s="230"/>
      <c r="C554" s="231"/>
      <c r="D554" s="232" t="s">
        <v>147</v>
      </c>
      <c r="E554" s="233" t="s">
        <v>1</v>
      </c>
      <c r="F554" s="234" t="s">
        <v>842</v>
      </c>
      <c r="G554" s="231"/>
      <c r="H554" s="235">
        <v>1.823</v>
      </c>
      <c r="I554" s="236"/>
      <c r="J554" s="231"/>
      <c r="K554" s="231"/>
      <c r="L554" s="237"/>
      <c r="M554" s="238"/>
      <c r="N554" s="239"/>
      <c r="O554" s="239"/>
      <c r="P554" s="239"/>
      <c r="Q554" s="239"/>
      <c r="R554" s="239"/>
      <c r="S554" s="239"/>
      <c r="T554" s="240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1" t="s">
        <v>147</v>
      </c>
      <c r="AU554" s="241" t="s">
        <v>145</v>
      </c>
      <c r="AV554" s="13" t="s">
        <v>145</v>
      </c>
      <c r="AW554" s="13" t="s">
        <v>32</v>
      </c>
      <c r="AX554" s="13" t="s">
        <v>84</v>
      </c>
      <c r="AY554" s="241" t="s">
        <v>139</v>
      </c>
    </row>
    <row r="555" s="2" customFormat="1" ht="24.15" customHeight="1">
      <c r="A555" s="37"/>
      <c r="B555" s="38"/>
      <c r="C555" s="216" t="s">
        <v>855</v>
      </c>
      <c r="D555" s="216" t="s">
        <v>140</v>
      </c>
      <c r="E555" s="217" t="s">
        <v>856</v>
      </c>
      <c r="F555" s="218" t="s">
        <v>857</v>
      </c>
      <c r="G555" s="219" t="s">
        <v>169</v>
      </c>
      <c r="H555" s="220">
        <v>1.823</v>
      </c>
      <c r="I555" s="221"/>
      <c r="J555" s="222">
        <f>ROUND(I555*H555,2)</f>
        <v>0</v>
      </c>
      <c r="K555" s="223"/>
      <c r="L555" s="43"/>
      <c r="M555" s="224" t="s">
        <v>1</v>
      </c>
      <c r="N555" s="225" t="s">
        <v>42</v>
      </c>
      <c r="O555" s="90"/>
      <c r="P555" s="226">
        <f>O555*H555</f>
        <v>0</v>
      </c>
      <c r="Q555" s="226">
        <v>0.00012</v>
      </c>
      <c r="R555" s="226">
        <f>Q555*H555</f>
        <v>0.00021876</v>
      </c>
      <c r="S555" s="226">
        <v>0</v>
      </c>
      <c r="T555" s="227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28" t="s">
        <v>162</v>
      </c>
      <c r="AT555" s="228" t="s">
        <v>140</v>
      </c>
      <c r="AU555" s="228" t="s">
        <v>145</v>
      </c>
      <c r="AY555" s="16" t="s">
        <v>139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6" t="s">
        <v>145</v>
      </c>
      <c r="BK555" s="229">
        <f>ROUND(I555*H555,2)</f>
        <v>0</v>
      </c>
      <c r="BL555" s="16" t="s">
        <v>162</v>
      </c>
      <c r="BM555" s="228" t="s">
        <v>858</v>
      </c>
    </row>
    <row r="556" s="2" customFormat="1">
      <c r="A556" s="37"/>
      <c r="B556" s="38"/>
      <c r="C556" s="39"/>
      <c r="D556" s="232" t="s">
        <v>171</v>
      </c>
      <c r="E556" s="39"/>
      <c r="F556" s="253" t="s">
        <v>859</v>
      </c>
      <c r="G556" s="39"/>
      <c r="H556" s="39"/>
      <c r="I556" s="254"/>
      <c r="J556" s="39"/>
      <c r="K556" s="39"/>
      <c r="L556" s="43"/>
      <c r="M556" s="255"/>
      <c r="N556" s="256"/>
      <c r="O556" s="90"/>
      <c r="P556" s="90"/>
      <c r="Q556" s="90"/>
      <c r="R556" s="90"/>
      <c r="S556" s="90"/>
      <c r="T556" s="91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171</v>
      </c>
      <c r="AU556" s="16" t="s">
        <v>145</v>
      </c>
    </row>
    <row r="557" s="13" customFormat="1">
      <c r="A557" s="13"/>
      <c r="B557" s="230"/>
      <c r="C557" s="231"/>
      <c r="D557" s="232" t="s">
        <v>147</v>
      </c>
      <c r="E557" s="233" t="s">
        <v>1</v>
      </c>
      <c r="F557" s="234" t="s">
        <v>842</v>
      </c>
      <c r="G557" s="231"/>
      <c r="H557" s="235">
        <v>1.823</v>
      </c>
      <c r="I557" s="236"/>
      <c r="J557" s="231"/>
      <c r="K557" s="231"/>
      <c r="L557" s="237"/>
      <c r="M557" s="238"/>
      <c r="N557" s="239"/>
      <c r="O557" s="239"/>
      <c r="P557" s="239"/>
      <c r="Q557" s="239"/>
      <c r="R557" s="239"/>
      <c r="S557" s="239"/>
      <c r="T557" s="24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1" t="s">
        <v>147</v>
      </c>
      <c r="AU557" s="241" t="s">
        <v>145</v>
      </c>
      <c r="AV557" s="13" t="s">
        <v>145</v>
      </c>
      <c r="AW557" s="13" t="s">
        <v>32</v>
      </c>
      <c r="AX557" s="13" t="s">
        <v>84</v>
      </c>
      <c r="AY557" s="241" t="s">
        <v>139</v>
      </c>
    </row>
    <row r="558" s="2" customFormat="1" ht="37.8" customHeight="1">
      <c r="A558" s="37"/>
      <c r="B558" s="38"/>
      <c r="C558" s="216" t="s">
        <v>860</v>
      </c>
      <c r="D558" s="216" t="s">
        <v>140</v>
      </c>
      <c r="E558" s="217" t="s">
        <v>861</v>
      </c>
      <c r="F558" s="218" t="s">
        <v>862</v>
      </c>
      <c r="G558" s="219" t="s">
        <v>186</v>
      </c>
      <c r="H558" s="220">
        <v>65</v>
      </c>
      <c r="I558" s="221"/>
      <c r="J558" s="222">
        <f>ROUND(I558*H558,2)</f>
        <v>0</v>
      </c>
      <c r="K558" s="223"/>
      <c r="L558" s="43"/>
      <c r="M558" s="224" t="s">
        <v>1</v>
      </c>
      <c r="N558" s="225" t="s">
        <v>42</v>
      </c>
      <c r="O558" s="90"/>
      <c r="P558" s="226">
        <f>O558*H558</f>
        <v>0</v>
      </c>
      <c r="Q558" s="226">
        <v>3.0000000000000001E-05</v>
      </c>
      <c r="R558" s="226">
        <f>Q558*H558</f>
        <v>0.0019500000000000001</v>
      </c>
      <c r="S558" s="226">
        <v>0</v>
      </c>
      <c r="T558" s="227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28" t="s">
        <v>162</v>
      </c>
      <c r="AT558" s="228" t="s">
        <v>140</v>
      </c>
      <c r="AU558" s="228" t="s">
        <v>145</v>
      </c>
      <c r="AY558" s="16" t="s">
        <v>139</v>
      </c>
      <c r="BE558" s="229">
        <f>IF(N558="základní",J558,0)</f>
        <v>0</v>
      </c>
      <c r="BF558" s="229">
        <f>IF(N558="snížená",J558,0)</f>
        <v>0</v>
      </c>
      <c r="BG558" s="229">
        <f>IF(N558="zákl. přenesená",J558,0)</f>
        <v>0</v>
      </c>
      <c r="BH558" s="229">
        <f>IF(N558="sníž. přenesená",J558,0)</f>
        <v>0</v>
      </c>
      <c r="BI558" s="229">
        <f>IF(N558="nulová",J558,0)</f>
        <v>0</v>
      </c>
      <c r="BJ558" s="16" t="s">
        <v>145</v>
      </c>
      <c r="BK558" s="229">
        <f>ROUND(I558*H558,2)</f>
        <v>0</v>
      </c>
      <c r="BL558" s="16" t="s">
        <v>162</v>
      </c>
      <c r="BM558" s="228" t="s">
        <v>863</v>
      </c>
    </row>
    <row r="559" s="12" customFormat="1" ht="22.8" customHeight="1">
      <c r="A559" s="12"/>
      <c r="B559" s="202"/>
      <c r="C559" s="203"/>
      <c r="D559" s="204" t="s">
        <v>75</v>
      </c>
      <c r="E559" s="268" t="s">
        <v>864</v>
      </c>
      <c r="F559" s="268" t="s">
        <v>865</v>
      </c>
      <c r="G559" s="203"/>
      <c r="H559" s="203"/>
      <c r="I559" s="206"/>
      <c r="J559" s="269">
        <f>BK559</f>
        <v>0</v>
      </c>
      <c r="K559" s="203"/>
      <c r="L559" s="208"/>
      <c r="M559" s="209"/>
      <c r="N559" s="210"/>
      <c r="O559" s="210"/>
      <c r="P559" s="211">
        <f>SUM(P560:P624)</f>
        <v>0</v>
      </c>
      <c r="Q559" s="210"/>
      <c r="R559" s="211">
        <f>SUM(R560:R624)</f>
        <v>1.78123316</v>
      </c>
      <c r="S559" s="210"/>
      <c r="T559" s="212">
        <f>SUM(T560:T624)</f>
        <v>0</v>
      </c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R559" s="213" t="s">
        <v>145</v>
      </c>
      <c r="AT559" s="214" t="s">
        <v>75</v>
      </c>
      <c r="AU559" s="214" t="s">
        <v>84</v>
      </c>
      <c r="AY559" s="213" t="s">
        <v>139</v>
      </c>
      <c r="BK559" s="215">
        <f>SUM(BK560:BK624)</f>
        <v>0</v>
      </c>
    </row>
    <row r="560" s="2" customFormat="1" ht="16.5" customHeight="1">
      <c r="A560" s="37"/>
      <c r="B560" s="38"/>
      <c r="C560" s="216" t="s">
        <v>866</v>
      </c>
      <c r="D560" s="216" t="s">
        <v>140</v>
      </c>
      <c r="E560" s="217" t="s">
        <v>867</v>
      </c>
      <c r="F560" s="218" t="s">
        <v>868</v>
      </c>
      <c r="G560" s="219" t="s">
        <v>169</v>
      </c>
      <c r="H560" s="220">
        <v>392.798</v>
      </c>
      <c r="I560" s="221"/>
      <c r="J560" s="222">
        <f>ROUND(I560*H560,2)</f>
        <v>0</v>
      </c>
      <c r="K560" s="223"/>
      <c r="L560" s="43"/>
      <c r="M560" s="224" t="s">
        <v>1</v>
      </c>
      <c r="N560" s="225" t="s">
        <v>42</v>
      </c>
      <c r="O560" s="90"/>
      <c r="P560" s="226">
        <f>O560*H560</f>
        <v>0</v>
      </c>
      <c r="Q560" s="226">
        <v>0</v>
      </c>
      <c r="R560" s="226">
        <f>Q560*H560</f>
        <v>0</v>
      </c>
      <c r="S560" s="226">
        <v>0</v>
      </c>
      <c r="T560" s="227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228" t="s">
        <v>162</v>
      </c>
      <c r="AT560" s="228" t="s">
        <v>140</v>
      </c>
      <c r="AU560" s="228" t="s">
        <v>145</v>
      </c>
      <c r="AY560" s="16" t="s">
        <v>139</v>
      </c>
      <c r="BE560" s="229">
        <f>IF(N560="základní",J560,0)</f>
        <v>0</v>
      </c>
      <c r="BF560" s="229">
        <f>IF(N560="snížená",J560,0)</f>
        <v>0</v>
      </c>
      <c r="BG560" s="229">
        <f>IF(N560="zákl. přenesená",J560,0)</f>
        <v>0</v>
      </c>
      <c r="BH560" s="229">
        <f>IF(N560="sníž. přenesená",J560,0)</f>
        <v>0</v>
      </c>
      <c r="BI560" s="229">
        <f>IF(N560="nulová",J560,0)</f>
        <v>0</v>
      </c>
      <c r="BJ560" s="16" t="s">
        <v>145</v>
      </c>
      <c r="BK560" s="229">
        <f>ROUND(I560*H560,2)</f>
        <v>0</v>
      </c>
      <c r="BL560" s="16" t="s">
        <v>162</v>
      </c>
      <c r="BM560" s="228" t="s">
        <v>869</v>
      </c>
    </row>
    <row r="561" s="2" customFormat="1">
      <c r="A561" s="37"/>
      <c r="B561" s="38"/>
      <c r="C561" s="39"/>
      <c r="D561" s="232" t="s">
        <v>171</v>
      </c>
      <c r="E561" s="39"/>
      <c r="F561" s="253" t="s">
        <v>870</v>
      </c>
      <c r="G561" s="39"/>
      <c r="H561" s="39"/>
      <c r="I561" s="254"/>
      <c r="J561" s="39"/>
      <c r="K561" s="39"/>
      <c r="L561" s="43"/>
      <c r="M561" s="255"/>
      <c r="N561" s="256"/>
      <c r="O561" s="90"/>
      <c r="P561" s="90"/>
      <c r="Q561" s="90"/>
      <c r="R561" s="90"/>
      <c r="S561" s="90"/>
      <c r="T561" s="91"/>
      <c r="U561" s="37"/>
      <c r="V561" s="37"/>
      <c r="W561" s="37"/>
      <c r="X561" s="37"/>
      <c r="Y561" s="37"/>
      <c r="Z561" s="37"/>
      <c r="AA561" s="37"/>
      <c r="AB561" s="37"/>
      <c r="AC561" s="37"/>
      <c r="AD561" s="37"/>
      <c r="AE561" s="37"/>
      <c r="AT561" s="16" t="s">
        <v>171</v>
      </c>
      <c r="AU561" s="16" t="s">
        <v>145</v>
      </c>
    </row>
    <row r="562" s="13" customFormat="1">
      <c r="A562" s="13"/>
      <c r="B562" s="230"/>
      <c r="C562" s="231"/>
      <c r="D562" s="232" t="s">
        <v>147</v>
      </c>
      <c r="E562" s="233" t="s">
        <v>1</v>
      </c>
      <c r="F562" s="234" t="s">
        <v>871</v>
      </c>
      <c r="G562" s="231"/>
      <c r="H562" s="235">
        <v>55.049999999999997</v>
      </c>
      <c r="I562" s="236"/>
      <c r="J562" s="231"/>
      <c r="K562" s="231"/>
      <c r="L562" s="237"/>
      <c r="M562" s="238"/>
      <c r="N562" s="239"/>
      <c r="O562" s="239"/>
      <c r="P562" s="239"/>
      <c r="Q562" s="239"/>
      <c r="R562" s="239"/>
      <c r="S562" s="239"/>
      <c r="T562" s="24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1" t="s">
        <v>147</v>
      </c>
      <c r="AU562" s="241" t="s">
        <v>145</v>
      </c>
      <c r="AV562" s="13" t="s">
        <v>145</v>
      </c>
      <c r="AW562" s="13" t="s">
        <v>32</v>
      </c>
      <c r="AX562" s="13" t="s">
        <v>76</v>
      </c>
      <c r="AY562" s="241" t="s">
        <v>139</v>
      </c>
    </row>
    <row r="563" s="13" customFormat="1">
      <c r="A563" s="13"/>
      <c r="B563" s="230"/>
      <c r="C563" s="231"/>
      <c r="D563" s="232" t="s">
        <v>147</v>
      </c>
      <c r="E563" s="233" t="s">
        <v>1</v>
      </c>
      <c r="F563" s="234" t="s">
        <v>872</v>
      </c>
      <c r="G563" s="231"/>
      <c r="H563" s="235">
        <v>24</v>
      </c>
      <c r="I563" s="236"/>
      <c r="J563" s="231"/>
      <c r="K563" s="231"/>
      <c r="L563" s="237"/>
      <c r="M563" s="238"/>
      <c r="N563" s="239"/>
      <c r="O563" s="239"/>
      <c r="P563" s="239"/>
      <c r="Q563" s="239"/>
      <c r="R563" s="239"/>
      <c r="S563" s="239"/>
      <c r="T563" s="24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1" t="s">
        <v>147</v>
      </c>
      <c r="AU563" s="241" t="s">
        <v>145</v>
      </c>
      <c r="AV563" s="13" t="s">
        <v>145</v>
      </c>
      <c r="AW563" s="13" t="s">
        <v>32</v>
      </c>
      <c r="AX563" s="13" t="s">
        <v>76</v>
      </c>
      <c r="AY563" s="241" t="s">
        <v>139</v>
      </c>
    </row>
    <row r="564" s="13" customFormat="1">
      <c r="A564" s="13"/>
      <c r="B564" s="230"/>
      <c r="C564" s="231"/>
      <c r="D564" s="232" t="s">
        <v>147</v>
      </c>
      <c r="E564" s="233" t="s">
        <v>1</v>
      </c>
      <c r="F564" s="234" t="s">
        <v>873</v>
      </c>
      <c r="G564" s="231"/>
      <c r="H564" s="235">
        <v>27</v>
      </c>
      <c r="I564" s="236"/>
      <c r="J564" s="231"/>
      <c r="K564" s="231"/>
      <c r="L564" s="237"/>
      <c r="M564" s="238"/>
      <c r="N564" s="239"/>
      <c r="O564" s="239"/>
      <c r="P564" s="239"/>
      <c r="Q564" s="239"/>
      <c r="R564" s="239"/>
      <c r="S564" s="239"/>
      <c r="T564" s="240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1" t="s">
        <v>147</v>
      </c>
      <c r="AU564" s="241" t="s">
        <v>145</v>
      </c>
      <c r="AV564" s="13" t="s">
        <v>145</v>
      </c>
      <c r="AW564" s="13" t="s">
        <v>32</v>
      </c>
      <c r="AX564" s="13" t="s">
        <v>76</v>
      </c>
      <c r="AY564" s="241" t="s">
        <v>139</v>
      </c>
    </row>
    <row r="565" s="13" customFormat="1">
      <c r="A565" s="13"/>
      <c r="B565" s="230"/>
      <c r="C565" s="231"/>
      <c r="D565" s="232" t="s">
        <v>147</v>
      </c>
      <c r="E565" s="233" t="s">
        <v>1</v>
      </c>
      <c r="F565" s="234" t="s">
        <v>874</v>
      </c>
      <c r="G565" s="231"/>
      <c r="H565" s="235">
        <v>40.049999999999997</v>
      </c>
      <c r="I565" s="236"/>
      <c r="J565" s="231"/>
      <c r="K565" s="231"/>
      <c r="L565" s="237"/>
      <c r="M565" s="238"/>
      <c r="N565" s="239"/>
      <c r="O565" s="239"/>
      <c r="P565" s="239"/>
      <c r="Q565" s="239"/>
      <c r="R565" s="239"/>
      <c r="S565" s="239"/>
      <c r="T565" s="240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1" t="s">
        <v>147</v>
      </c>
      <c r="AU565" s="241" t="s">
        <v>145</v>
      </c>
      <c r="AV565" s="13" t="s">
        <v>145</v>
      </c>
      <c r="AW565" s="13" t="s">
        <v>32</v>
      </c>
      <c r="AX565" s="13" t="s">
        <v>76</v>
      </c>
      <c r="AY565" s="241" t="s">
        <v>139</v>
      </c>
    </row>
    <row r="566" s="13" customFormat="1">
      <c r="A566" s="13"/>
      <c r="B566" s="230"/>
      <c r="C566" s="231"/>
      <c r="D566" s="232" t="s">
        <v>147</v>
      </c>
      <c r="E566" s="233" t="s">
        <v>1</v>
      </c>
      <c r="F566" s="234" t="s">
        <v>875</v>
      </c>
      <c r="G566" s="231"/>
      <c r="H566" s="235">
        <v>40.049999999999997</v>
      </c>
      <c r="I566" s="236"/>
      <c r="J566" s="231"/>
      <c r="K566" s="231"/>
      <c r="L566" s="237"/>
      <c r="M566" s="238"/>
      <c r="N566" s="239"/>
      <c r="O566" s="239"/>
      <c r="P566" s="239"/>
      <c r="Q566" s="239"/>
      <c r="R566" s="239"/>
      <c r="S566" s="239"/>
      <c r="T566" s="24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1" t="s">
        <v>147</v>
      </c>
      <c r="AU566" s="241" t="s">
        <v>145</v>
      </c>
      <c r="AV566" s="13" t="s">
        <v>145</v>
      </c>
      <c r="AW566" s="13" t="s">
        <v>32</v>
      </c>
      <c r="AX566" s="13" t="s">
        <v>76</v>
      </c>
      <c r="AY566" s="241" t="s">
        <v>139</v>
      </c>
    </row>
    <row r="567" s="13" customFormat="1">
      <c r="A567" s="13"/>
      <c r="B567" s="230"/>
      <c r="C567" s="231"/>
      <c r="D567" s="232" t="s">
        <v>147</v>
      </c>
      <c r="E567" s="233" t="s">
        <v>1</v>
      </c>
      <c r="F567" s="234" t="s">
        <v>876</v>
      </c>
      <c r="G567" s="231"/>
      <c r="H567" s="235">
        <v>28.5</v>
      </c>
      <c r="I567" s="236"/>
      <c r="J567" s="231"/>
      <c r="K567" s="231"/>
      <c r="L567" s="237"/>
      <c r="M567" s="238"/>
      <c r="N567" s="239"/>
      <c r="O567" s="239"/>
      <c r="P567" s="239"/>
      <c r="Q567" s="239"/>
      <c r="R567" s="239"/>
      <c r="S567" s="239"/>
      <c r="T567" s="24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1" t="s">
        <v>147</v>
      </c>
      <c r="AU567" s="241" t="s">
        <v>145</v>
      </c>
      <c r="AV567" s="13" t="s">
        <v>145</v>
      </c>
      <c r="AW567" s="13" t="s">
        <v>32</v>
      </c>
      <c r="AX567" s="13" t="s">
        <v>76</v>
      </c>
      <c r="AY567" s="241" t="s">
        <v>139</v>
      </c>
    </row>
    <row r="568" s="13" customFormat="1">
      <c r="A568" s="13"/>
      <c r="B568" s="230"/>
      <c r="C568" s="231"/>
      <c r="D568" s="232" t="s">
        <v>147</v>
      </c>
      <c r="E568" s="233" t="s">
        <v>1</v>
      </c>
      <c r="F568" s="234" t="s">
        <v>877</v>
      </c>
      <c r="G568" s="231"/>
      <c r="H568" s="235">
        <v>47.774999999999999</v>
      </c>
      <c r="I568" s="236"/>
      <c r="J568" s="231"/>
      <c r="K568" s="231"/>
      <c r="L568" s="237"/>
      <c r="M568" s="238"/>
      <c r="N568" s="239"/>
      <c r="O568" s="239"/>
      <c r="P568" s="239"/>
      <c r="Q568" s="239"/>
      <c r="R568" s="239"/>
      <c r="S568" s="239"/>
      <c r="T568" s="24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1" t="s">
        <v>147</v>
      </c>
      <c r="AU568" s="241" t="s">
        <v>145</v>
      </c>
      <c r="AV568" s="13" t="s">
        <v>145</v>
      </c>
      <c r="AW568" s="13" t="s">
        <v>32</v>
      </c>
      <c r="AX568" s="13" t="s">
        <v>76</v>
      </c>
      <c r="AY568" s="241" t="s">
        <v>139</v>
      </c>
    </row>
    <row r="569" s="13" customFormat="1">
      <c r="A569" s="13"/>
      <c r="B569" s="230"/>
      <c r="C569" s="231"/>
      <c r="D569" s="232" t="s">
        <v>147</v>
      </c>
      <c r="E569" s="233" t="s">
        <v>1</v>
      </c>
      <c r="F569" s="234" t="s">
        <v>878</v>
      </c>
      <c r="G569" s="231"/>
      <c r="H569" s="235">
        <v>15.9</v>
      </c>
      <c r="I569" s="236"/>
      <c r="J569" s="231"/>
      <c r="K569" s="231"/>
      <c r="L569" s="237"/>
      <c r="M569" s="238"/>
      <c r="N569" s="239"/>
      <c r="O569" s="239"/>
      <c r="P569" s="239"/>
      <c r="Q569" s="239"/>
      <c r="R569" s="239"/>
      <c r="S569" s="239"/>
      <c r="T569" s="240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1" t="s">
        <v>147</v>
      </c>
      <c r="AU569" s="241" t="s">
        <v>145</v>
      </c>
      <c r="AV569" s="13" t="s">
        <v>145</v>
      </c>
      <c r="AW569" s="13" t="s">
        <v>32</v>
      </c>
      <c r="AX569" s="13" t="s">
        <v>76</v>
      </c>
      <c r="AY569" s="241" t="s">
        <v>139</v>
      </c>
    </row>
    <row r="570" s="13" customFormat="1">
      <c r="A570" s="13"/>
      <c r="B570" s="230"/>
      <c r="C570" s="231"/>
      <c r="D570" s="232" t="s">
        <v>147</v>
      </c>
      <c r="E570" s="233" t="s">
        <v>1</v>
      </c>
      <c r="F570" s="234" t="s">
        <v>879</v>
      </c>
      <c r="G570" s="231"/>
      <c r="H570" s="235">
        <v>62.100000000000001</v>
      </c>
      <c r="I570" s="236"/>
      <c r="J570" s="231"/>
      <c r="K570" s="231"/>
      <c r="L570" s="237"/>
      <c r="M570" s="238"/>
      <c r="N570" s="239"/>
      <c r="O570" s="239"/>
      <c r="P570" s="239"/>
      <c r="Q570" s="239"/>
      <c r="R570" s="239"/>
      <c r="S570" s="239"/>
      <c r="T570" s="24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1" t="s">
        <v>147</v>
      </c>
      <c r="AU570" s="241" t="s">
        <v>145</v>
      </c>
      <c r="AV570" s="13" t="s">
        <v>145</v>
      </c>
      <c r="AW570" s="13" t="s">
        <v>32</v>
      </c>
      <c r="AX570" s="13" t="s">
        <v>76</v>
      </c>
      <c r="AY570" s="241" t="s">
        <v>139</v>
      </c>
    </row>
    <row r="571" s="13" customFormat="1">
      <c r="A571" s="13"/>
      <c r="B571" s="230"/>
      <c r="C571" s="231"/>
      <c r="D571" s="232" t="s">
        <v>147</v>
      </c>
      <c r="E571" s="233" t="s">
        <v>1</v>
      </c>
      <c r="F571" s="234" t="s">
        <v>880</v>
      </c>
      <c r="G571" s="231"/>
      <c r="H571" s="235">
        <v>16.68</v>
      </c>
      <c r="I571" s="236"/>
      <c r="J571" s="231"/>
      <c r="K571" s="231"/>
      <c r="L571" s="237"/>
      <c r="M571" s="238"/>
      <c r="N571" s="239"/>
      <c r="O571" s="239"/>
      <c r="P571" s="239"/>
      <c r="Q571" s="239"/>
      <c r="R571" s="239"/>
      <c r="S571" s="239"/>
      <c r="T571" s="240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1" t="s">
        <v>147</v>
      </c>
      <c r="AU571" s="241" t="s">
        <v>145</v>
      </c>
      <c r="AV571" s="13" t="s">
        <v>145</v>
      </c>
      <c r="AW571" s="13" t="s">
        <v>32</v>
      </c>
      <c r="AX571" s="13" t="s">
        <v>76</v>
      </c>
      <c r="AY571" s="241" t="s">
        <v>139</v>
      </c>
    </row>
    <row r="572" s="13" customFormat="1">
      <c r="A572" s="13"/>
      <c r="B572" s="230"/>
      <c r="C572" s="231"/>
      <c r="D572" s="232" t="s">
        <v>147</v>
      </c>
      <c r="E572" s="233" t="s">
        <v>1</v>
      </c>
      <c r="F572" s="234" t="s">
        <v>881</v>
      </c>
      <c r="G572" s="231"/>
      <c r="H572" s="235">
        <v>19.943000000000001</v>
      </c>
      <c r="I572" s="236"/>
      <c r="J572" s="231"/>
      <c r="K572" s="231"/>
      <c r="L572" s="237"/>
      <c r="M572" s="238"/>
      <c r="N572" s="239"/>
      <c r="O572" s="239"/>
      <c r="P572" s="239"/>
      <c r="Q572" s="239"/>
      <c r="R572" s="239"/>
      <c r="S572" s="239"/>
      <c r="T572" s="24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1" t="s">
        <v>147</v>
      </c>
      <c r="AU572" s="241" t="s">
        <v>145</v>
      </c>
      <c r="AV572" s="13" t="s">
        <v>145</v>
      </c>
      <c r="AW572" s="13" t="s">
        <v>32</v>
      </c>
      <c r="AX572" s="13" t="s">
        <v>76</v>
      </c>
      <c r="AY572" s="241" t="s">
        <v>139</v>
      </c>
    </row>
    <row r="573" s="13" customFormat="1">
      <c r="A573" s="13"/>
      <c r="B573" s="230"/>
      <c r="C573" s="231"/>
      <c r="D573" s="232" t="s">
        <v>147</v>
      </c>
      <c r="E573" s="233" t="s">
        <v>1</v>
      </c>
      <c r="F573" s="234" t="s">
        <v>882</v>
      </c>
      <c r="G573" s="231"/>
      <c r="H573" s="235">
        <v>15.75</v>
      </c>
      <c r="I573" s="236"/>
      <c r="J573" s="231"/>
      <c r="K573" s="231"/>
      <c r="L573" s="237"/>
      <c r="M573" s="238"/>
      <c r="N573" s="239"/>
      <c r="O573" s="239"/>
      <c r="P573" s="239"/>
      <c r="Q573" s="239"/>
      <c r="R573" s="239"/>
      <c r="S573" s="239"/>
      <c r="T573" s="240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1" t="s">
        <v>147</v>
      </c>
      <c r="AU573" s="241" t="s">
        <v>145</v>
      </c>
      <c r="AV573" s="13" t="s">
        <v>145</v>
      </c>
      <c r="AW573" s="13" t="s">
        <v>32</v>
      </c>
      <c r="AX573" s="13" t="s">
        <v>76</v>
      </c>
      <c r="AY573" s="241" t="s">
        <v>139</v>
      </c>
    </row>
    <row r="574" s="14" customFormat="1">
      <c r="A574" s="14"/>
      <c r="B574" s="257"/>
      <c r="C574" s="258"/>
      <c r="D574" s="232" t="s">
        <v>147</v>
      </c>
      <c r="E574" s="259" t="s">
        <v>1</v>
      </c>
      <c r="F574" s="260" t="s">
        <v>182</v>
      </c>
      <c r="G574" s="258"/>
      <c r="H574" s="261">
        <v>392.79799999999994</v>
      </c>
      <c r="I574" s="262"/>
      <c r="J574" s="258"/>
      <c r="K574" s="258"/>
      <c r="L574" s="263"/>
      <c r="M574" s="264"/>
      <c r="N574" s="265"/>
      <c r="O574" s="265"/>
      <c r="P574" s="265"/>
      <c r="Q574" s="265"/>
      <c r="R574" s="265"/>
      <c r="S574" s="265"/>
      <c r="T574" s="266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7" t="s">
        <v>147</v>
      </c>
      <c r="AU574" s="267" t="s">
        <v>145</v>
      </c>
      <c r="AV574" s="14" t="s">
        <v>144</v>
      </c>
      <c r="AW574" s="14" t="s">
        <v>32</v>
      </c>
      <c r="AX574" s="14" t="s">
        <v>84</v>
      </c>
      <c r="AY574" s="267" t="s">
        <v>139</v>
      </c>
    </row>
    <row r="575" s="2" customFormat="1" ht="24.15" customHeight="1">
      <c r="A575" s="37"/>
      <c r="B575" s="38"/>
      <c r="C575" s="216" t="s">
        <v>883</v>
      </c>
      <c r="D575" s="216" t="s">
        <v>140</v>
      </c>
      <c r="E575" s="217" t="s">
        <v>884</v>
      </c>
      <c r="F575" s="218" t="s">
        <v>885</v>
      </c>
      <c r="G575" s="219" t="s">
        <v>169</v>
      </c>
      <c r="H575" s="220">
        <v>3867.6419999999998</v>
      </c>
      <c r="I575" s="221"/>
      <c r="J575" s="222">
        <f>ROUND(I575*H575,2)</f>
        <v>0</v>
      </c>
      <c r="K575" s="223"/>
      <c r="L575" s="43"/>
      <c r="M575" s="224" t="s">
        <v>1</v>
      </c>
      <c r="N575" s="225" t="s">
        <v>42</v>
      </c>
      <c r="O575" s="90"/>
      <c r="P575" s="226">
        <f>O575*H575</f>
        <v>0</v>
      </c>
      <c r="Q575" s="226">
        <v>0.00020000000000000001</v>
      </c>
      <c r="R575" s="226">
        <f>Q575*H575</f>
        <v>0.7735284</v>
      </c>
      <c r="S575" s="226">
        <v>0</v>
      </c>
      <c r="T575" s="227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28" t="s">
        <v>162</v>
      </c>
      <c r="AT575" s="228" t="s">
        <v>140</v>
      </c>
      <c r="AU575" s="228" t="s">
        <v>145</v>
      </c>
      <c r="AY575" s="16" t="s">
        <v>139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6" t="s">
        <v>145</v>
      </c>
      <c r="BK575" s="229">
        <f>ROUND(I575*H575,2)</f>
        <v>0</v>
      </c>
      <c r="BL575" s="16" t="s">
        <v>162</v>
      </c>
      <c r="BM575" s="228" t="s">
        <v>886</v>
      </c>
    </row>
    <row r="576" s="13" customFormat="1">
      <c r="A576" s="13"/>
      <c r="B576" s="230"/>
      <c r="C576" s="231"/>
      <c r="D576" s="232" t="s">
        <v>147</v>
      </c>
      <c r="E576" s="233" t="s">
        <v>1</v>
      </c>
      <c r="F576" s="234" t="s">
        <v>887</v>
      </c>
      <c r="G576" s="231"/>
      <c r="H576" s="235">
        <v>235.04400000000001</v>
      </c>
      <c r="I576" s="236"/>
      <c r="J576" s="231"/>
      <c r="K576" s="231"/>
      <c r="L576" s="237"/>
      <c r="M576" s="238"/>
      <c r="N576" s="239"/>
      <c r="O576" s="239"/>
      <c r="P576" s="239"/>
      <c r="Q576" s="239"/>
      <c r="R576" s="239"/>
      <c r="S576" s="239"/>
      <c r="T576" s="24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1" t="s">
        <v>147</v>
      </c>
      <c r="AU576" s="241" t="s">
        <v>145</v>
      </c>
      <c r="AV576" s="13" t="s">
        <v>145</v>
      </c>
      <c r="AW576" s="13" t="s">
        <v>32</v>
      </c>
      <c r="AX576" s="13" t="s">
        <v>76</v>
      </c>
      <c r="AY576" s="241" t="s">
        <v>139</v>
      </c>
    </row>
    <row r="577" s="13" customFormat="1">
      <c r="A577" s="13"/>
      <c r="B577" s="230"/>
      <c r="C577" s="231"/>
      <c r="D577" s="232" t="s">
        <v>147</v>
      </c>
      <c r="E577" s="233" t="s">
        <v>1</v>
      </c>
      <c r="F577" s="234" t="s">
        <v>888</v>
      </c>
      <c r="G577" s="231"/>
      <c r="H577" s="235">
        <v>290.35399999999998</v>
      </c>
      <c r="I577" s="236"/>
      <c r="J577" s="231"/>
      <c r="K577" s="231"/>
      <c r="L577" s="237"/>
      <c r="M577" s="238"/>
      <c r="N577" s="239"/>
      <c r="O577" s="239"/>
      <c r="P577" s="239"/>
      <c r="Q577" s="239"/>
      <c r="R577" s="239"/>
      <c r="S577" s="239"/>
      <c r="T577" s="240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1" t="s">
        <v>147</v>
      </c>
      <c r="AU577" s="241" t="s">
        <v>145</v>
      </c>
      <c r="AV577" s="13" t="s">
        <v>145</v>
      </c>
      <c r="AW577" s="13" t="s">
        <v>32</v>
      </c>
      <c r="AX577" s="13" t="s">
        <v>76</v>
      </c>
      <c r="AY577" s="241" t="s">
        <v>139</v>
      </c>
    </row>
    <row r="578" s="13" customFormat="1">
      <c r="A578" s="13"/>
      <c r="B578" s="230"/>
      <c r="C578" s="231"/>
      <c r="D578" s="232" t="s">
        <v>147</v>
      </c>
      <c r="E578" s="233" t="s">
        <v>1</v>
      </c>
      <c r="F578" s="234" t="s">
        <v>889</v>
      </c>
      <c r="G578" s="231"/>
      <c r="H578" s="235">
        <v>464.12799999999999</v>
      </c>
      <c r="I578" s="236"/>
      <c r="J578" s="231"/>
      <c r="K578" s="231"/>
      <c r="L578" s="237"/>
      <c r="M578" s="238"/>
      <c r="N578" s="239"/>
      <c r="O578" s="239"/>
      <c r="P578" s="239"/>
      <c r="Q578" s="239"/>
      <c r="R578" s="239"/>
      <c r="S578" s="239"/>
      <c r="T578" s="240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1" t="s">
        <v>147</v>
      </c>
      <c r="AU578" s="241" t="s">
        <v>145</v>
      </c>
      <c r="AV578" s="13" t="s">
        <v>145</v>
      </c>
      <c r="AW578" s="13" t="s">
        <v>32</v>
      </c>
      <c r="AX578" s="13" t="s">
        <v>76</v>
      </c>
      <c r="AY578" s="241" t="s">
        <v>139</v>
      </c>
    </row>
    <row r="579" s="13" customFormat="1">
      <c r="A579" s="13"/>
      <c r="B579" s="230"/>
      <c r="C579" s="231"/>
      <c r="D579" s="232" t="s">
        <v>147</v>
      </c>
      <c r="E579" s="233" t="s">
        <v>1</v>
      </c>
      <c r="F579" s="234" t="s">
        <v>890</v>
      </c>
      <c r="G579" s="231"/>
      <c r="H579" s="235">
        <v>574.22500000000002</v>
      </c>
      <c r="I579" s="236"/>
      <c r="J579" s="231"/>
      <c r="K579" s="231"/>
      <c r="L579" s="237"/>
      <c r="M579" s="238"/>
      <c r="N579" s="239"/>
      <c r="O579" s="239"/>
      <c r="P579" s="239"/>
      <c r="Q579" s="239"/>
      <c r="R579" s="239"/>
      <c r="S579" s="239"/>
      <c r="T579" s="24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1" t="s">
        <v>147</v>
      </c>
      <c r="AU579" s="241" t="s">
        <v>145</v>
      </c>
      <c r="AV579" s="13" t="s">
        <v>145</v>
      </c>
      <c r="AW579" s="13" t="s">
        <v>32</v>
      </c>
      <c r="AX579" s="13" t="s">
        <v>76</v>
      </c>
      <c r="AY579" s="241" t="s">
        <v>139</v>
      </c>
    </row>
    <row r="580" s="13" customFormat="1">
      <c r="A580" s="13"/>
      <c r="B580" s="230"/>
      <c r="C580" s="231"/>
      <c r="D580" s="232" t="s">
        <v>147</v>
      </c>
      <c r="E580" s="233" t="s">
        <v>1</v>
      </c>
      <c r="F580" s="234" t="s">
        <v>891</v>
      </c>
      <c r="G580" s="231"/>
      <c r="H580" s="235">
        <v>465.31999999999999</v>
      </c>
      <c r="I580" s="236"/>
      <c r="J580" s="231"/>
      <c r="K580" s="231"/>
      <c r="L580" s="237"/>
      <c r="M580" s="238"/>
      <c r="N580" s="239"/>
      <c r="O580" s="239"/>
      <c r="P580" s="239"/>
      <c r="Q580" s="239"/>
      <c r="R580" s="239"/>
      <c r="S580" s="239"/>
      <c r="T580" s="24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1" t="s">
        <v>147</v>
      </c>
      <c r="AU580" s="241" t="s">
        <v>145</v>
      </c>
      <c r="AV580" s="13" t="s">
        <v>145</v>
      </c>
      <c r="AW580" s="13" t="s">
        <v>32</v>
      </c>
      <c r="AX580" s="13" t="s">
        <v>76</v>
      </c>
      <c r="AY580" s="241" t="s">
        <v>139</v>
      </c>
    </row>
    <row r="581" s="13" customFormat="1">
      <c r="A581" s="13"/>
      <c r="B581" s="230"/>
      <c r="C581" s="231"/>
      <c r="D581" s="232" t="s">
        <v>147</v>
      </c>
      <c r="E581" s="233" t="s">
        <v>1</v>
      </c>
      <c r="F581" s="234" t="s">
        <v>892</v>
      </c>
      <c r="G581" s="231"/>
      <c r="H581" s="235">
        <v>175.25</v>
      </c>
      <c r="I581" s="236"/>
      <c r="J581" s="231"/>
      <c r="K581" s="231"/>
      <c r="L581" s="237"/>
      <c r="M581" s="238"/>
      <c r="N581" s="239"/>
      <c r="O581" s="239"/>
      <c r="P581" s="239"/>
      <c r="Q581" s="239"/>
      <c r="R581" s="239"/>
      <c r="S581" s="239"/>
      <c r="T581" s="240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1" t="s">
        <v>147</v>
      </c>
      <c r="AU581" s="241" t="s">
        <v>145</v>
      </c>
      <c r="AV581" s="13" t="s">
        <v>145</v>
      </c>
      <c r="AW581" s="13" t="s">
        <v>32</v>
      </c>
      <c r="AX581" s="13" t="s">
        <v>76</v>
      </c>
      <c r="AY581" s="241" t="s">
        <v>139</v>
      </c>
    </row>
    <row r="582" s="13" customFormat="1">
      <c r="A582" s="13"/>
      <c r="B582" s="230"/>
      <c r="C582" s="231"/>
      <c r="D582" s="232" t="s">
        <v>147</v>
      </c>
      <c r="E582" s="233" t="s">
        <v>1</v>
      </c>
      <c r="F582" s="234" t="s">
        <v>893</v>
      </c>
      <c r="G582" s="231"/>
      <c r="H582" s="235">
        <v>348.39400000000001</v>
      </c>
      <c r="I582" s="236"/>
      <c r="J582" s="231"/>
      <c r="K582" s="231"/>
      <c r="L582" s="237"/>
      <c r="M582" s="238"/>
      <c r="N582" s="239"/>
      <c r="O582" s="239"/>
      <c r="P582" s="239"/>
      <c r="Q582" s="239"/>
      <c r="R582" s="239"/>
      <c r="S582" s="239"/>
      <c r="T582" s="240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1" t="s">
        <v>147</v>
      </c>
      <c r="AU582" s="241" t="s">
        <v>145</v>
      </c>
      <c r="AV582" s="13" t="s">
        <v>145</v>
      </c>
      <c r="AW582" s="13" t="s">
        <v>32</v>
      </c>
      <c r="AX582" s="13" t="s">
        <v>76</v>
      </c>
      <c r="AY582" s="241" t="s">
        <v>139</v>
      </c>
    </row>
    <row r="583" s="13" customFormat="1">
      <c r="A583" s="13"/>
      <c r="B583" s="230"/>
      <c r="C583" s="231"/>
      <c r="D583" s="232" t="s">
        <v>147</v>
      </c>
      <c r="E583" s="233" t="s">
        <v>1</v>
      </c>
      <c r="F583" s="234" t="s">
        <v>894</v>
      </c>
      <c r="G583" s="231"/>
      <c r="H583" s="235">
        <v>85.430000000000007</v>
      </c>
      <c r="I583" s="236"/>
      <c r="J583" s="231"/>
      <c r="K583" s="231"/>
      <c r="L583" s="237"/>
      <c r="M583" s="238"/>
      <c r="N583" s="239"/>
      <c r="O583" s="239"/>
      <c r="P583" s="239"/>
      <c r="Q583" s="239"/>
      <c r="R583" s="239"/>
      <c r="S583" s="239"/>
      <c r="T583" s="24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1" t="s">
        <v>147</v>
      </c>
      <c r="AU583" s="241" t="s">
        <v>145</v>
      </c>
      <c r="AV583" s="13" t="s">
        <v>145</v>
      </c>
      <c r="AW583" s="13" t="s">
        <v>32</v>
      </c>
      <c r="AX583" s="13" t="s">
        <v>76</v>
      </c>
      <c r="AY583" s="241" t="s">
        <v>139</v>
      </c>
    </row>
    <row r="584" s="13" customFormat="1">
      <c r="A584" s="13"/>
      <c r="B584" s="230"/>
      <c r="C584" s="231"/>
      <c r="D584" s="232" t="s">
        <v>147</v>
      </c>
      <c r="E584" s="233" t="s">
        <v>1</v>
      </c>
      <c r="F584" s="234" t="s">
        <v>895</v>
      </c>
      <c r="G584" s="231"/>
      <c r="H584" s="235">
        <v>222.96199999999999</v>
      </c>
      <c r="I584" s="236"/>
      <c r="J584" s="231"/>
      <c r="K584" s="231"/>
      <c r="L584" s="237"/>
      <c r="M584" s="238"/>
      <c r="N584" s="239"/>
      <c r="O584" s="239"/>
      <c r="P584" s="239"/>
      <c r="Q584" s="239"/>
      <c r="R584" s="239"/>
      <c r="S584" s="239"/>
      <c r="T584" s="240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1" t="s">
        <v>147</v>
      </c>
      <c r="AU584" s="241" t="s">
        <v>145</v>
      </c>
      <c r="AV584" s="13" t="s">
        <v>145</v>
      </c>
      <c r="AW584" s="13" t="s">
        <v>32</v>
      </c>
      <c r="AX584" s="13" t="s">
        <v>76</v>
      </c>
      <c r="AY584" s="241" t="s">
        <v>139</v>
      </c>
    </row>
    <row r="585" s="13" customFormat="1">
      <c r="A585" s="13"/>
      <c r="B585" s="230"/>
      <c r="C585" s="231"/>
      <c r="D585" s="232" t="s">
        <v>147</v>
      </c>
      <c r="E585" s="233" t="s">
        <v>1</v>
      </c>
      <c r="F585" s="234" t="s">
        <v>896</v>
      </c>
      <c r="G585" s="231"/>
      <c r="H585" s="235">
        <v>599.32000000000005</v>
      </c>
      <c r="I585" s="236"/>
      <c r="J585" s="231"/>
      <c r="K585" s="231"/>
      <c r="L585" s="237"/>
      <c r="M585" s="238"/>
      <c r="N585" s="239"/>
      <c r="O585" s="239"/>
      <c r="P585" s="239"/>
      <c r="Q585" s="239"/>
      <c r="R585" s="239"/>
      <c r="S585" s="239"/>
      <c r="T585" s="24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1" t="s">
        <v>147</v>
      </c>
      <c r="AU585" s="241" t="s">
        <v>145</v>
      </c>
      <c r="AV585" s="13" t="s">
        <v>145</v>
      </c>
      <c r="AW585" s="13" t="s">
        <v>32</v>
      </c>
      <c r="AX585" s="13" t="s">
        <v>76</v>
      </c>
      <c r="AY585" s="241" t="s">
        <v>139</v>
      </c>
    </row>
    <row r="586" s="13" customFormat="1">
      <c r="A586" s="13"/>
      <c r="B586" s="230"/>
      <c r="C586" s="231"/>
      <c r="D586" s="232" t="s">
        <v>147</v>
      </c>
      <c r="E586" s="233" t="s">
        <v>1</v>
      </c>
      <c r="F586" s="234" t="s">
        <v>897</v>
      </c>
      <c r="G586" s="231"/>
      <c r="H586" s="235">
        <v>124.2</v>
      </c>
      <c r="I586" s="236"/>
      <c r="J586" s="231"/>
      <c r="K586" s="231"/>
      <c r="L586" s="237"/>
      <c r="M586" s="238"/>
      <c r="N586" s="239"/>
      <c r="O586" s="239"/>
      <c r="P586" s="239"/>
      <c r="Q586" s="239"/>
      <c r="R586" s="239"/>
      <c r="S586" s="239"/>
      <c r="T586" s="24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1" t="s">
        <v>147</v>
      </c>
      <c r="AU586" s="241" t="s">
        <v>145</v>
      </c>
      <c r="AV586" s="13" t="s">
        <v>145</v>
      </c>
      <c r="AW586" s="13" t="s">
        <v>32</v>
      </c>
      <c r="AX586" s="13" t="s">
        <v>76</v>
      </c>
      <c r="AY586" s="241" t="s">
        <v>139</v>
      </c>
    </row>
    <row r="587" s="13" customFormat="1">
      <c r="A587" s="13"/>
      <c r="B587" s="230"/>
      <c r="C587" s="231"/>
      <c r="D587" s="232" t="s">
        <v>147</v>
      </c>
      <c r="E587" s="233" t="s">
        <v>1</v>
      </c>
      <c r="F587" s="234" t="s">
        <v>898</v>
      </c>
      <c r="G587" s="231"/>
      <c r="H587" s="235">
        <v>229.51499999999999</v>
      </c>
      <c r="I587" s="236"/>
      <c r="J587" s="231"/>
      <c r="K587" s="231"/>
      <c r="L587" s="237"/>
      <c r="M587" s="238"/>
      <c r="N587" s="239"/>
      <c r="O587" s="239"/>
      <c r="P587" s="239"/>
      <c r="Q587" s="239"/>
      <c r="R587" s="239"/>
      <c r="S587" s="239"/>
      <c r="T587" s="24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1" t="s">
        <v>147</v>
      </c>
      <c r="AU587" s="241" t="s">
        <v>145</v>
      </c>
      <c r="AV587" s="13" t="s">
        <v>145</v>
      </c>
      <c r="AW587" s="13" t="s">
        <v>32</v>
      </c>
      <c r="AX587" s="13" t="s">
        <v>76</v>
      </c>
      <c r="AY587" s="241" t="s">
        <v>139</v>
      </c>
    </row>
    <row r="588" s="13" customFormat="1">
      <c r="A588" s="13"/>
      <c r="B588" s="230"/>
      <c r="C588" s="231"/>
      <c r="D588" s="232" t="s">
        <v>147</v>
      </c>
      <c r="E588" s="233" t="s">
        <v>1</v>
      </c>
      <c r="F588" s="234" t="s">
        <v>899</v>
      </c>
      <c r="G588" s="231"/>
      <c r="H588" s="235">
        <v>53.5</v>
      </c>
      <c r="I588" s="236"/>
      <c r="J588" s="231"/>
      <c r="K588" s="231"/>
      <c r="L588" s="237"/>
      <c r="M588" s="238"/>
      <c r="N588" s="239"/>
      <c r="O588" s="239"/>
      <c r="P588" s="239"/>
      <c r="Q588" s="239"/>
      <c r="R588" s="239"/>
      <c r="S588" s="239"/>
      <c r="T588" s="24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1" t="s">
        <v>147</v>
      </c>
      <c r="AU588" s="241" t="s">
        <v>145</v>
      </c>
      <c r="AV588" s="13" t="s">
        <v>145</v>
      </c>
      <c r="AW588" s="13" t="s">
        <v>32</v>
      </c>
      <c r="AX588" s="13" t="s">
        <v>76</v>
      </c>
      <c r="AY588" s="241" t="s">
        <v>139</v>
      </c>
    </row>
    <row r="589" s="14" customFormat="1">
      <c r="A589" s="14"/>
      <c r="B589" s="257"/>
      <c r="C589" s="258"/>
      <c r="D589" s="232" t="s">
        <v>147</v>
      </c>
      <c r="E589" s="259" t="s">
        <v>1</v>
      </c>
      <c r="F589" s="260" t="s">
        <v>182</v>
      </c>
      <c r="G589" s="258"/>
      <c r="H589" s="261">
        <v>3867.6419999999998</v>
      </c>
      <c r="I589" s="262"/>
      <c r="J589" s="258"/>
      <c r="K589" s="258"/>
      <c r="L589" s="263"/>
      <c r="M589" s="264"/>
      <c r="N589" s="265"/>
      <c r="O589" s="265"/>
      <c r="P589" s="265"/>
      <c r="Q589" s="265"/>
      <c r="R589" s="265"/>
      <c r="S589" s="265"/>
      <c r="T589" s="266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7" t="s">
        <v>147</v>
      </c>
      <c r="AU589" s="267" t="s">
        <v>145</v>
      </c>
      <c r="AV589" s="14" t="s">
        <v>144</v>
      </c>
      <c r="AW589" s="14" t="s">
        <v>32</v>
      </c>
      <c r="AX589" s="14" t="s">
        <v>84</v>
      </c>
      <c r="AY589" s="267" t="s">
        <v>139</v>
      </c>
    </row>
    <row r="590" s="2" customFormat="1" ht="24.15" customHeight="1">
      <c r="A590" s="37"/>
      <c r="B590" s="38"/>
      <c r="C590" s="216" t="s">
        <v>900</v>
      </c>
      <c r="D590" s="216" t="s">
        <v>140</v>
      </c>
      <c r="E590" s="217" t="s">
        <v>901</v>
      </c>
      <c r="F590" s="218" t="s">
        <v>902</v>
      </c>
      <c r="G590" s="219" t="s">
        <v>169</v>
      </c>
      <c r="H590" s="220">
        <v>3474.8440000000001</v>
      </c>
      <c r="I590" s="221"/>
      <c r="J590" s="222">
        <f>ROUND(I590*H590,2)</f>
        <v>0</v>
      </c>
      <c r="K590" s="223"/>
      <c r="L590" s="43"/>
      <c r="M590" s="224" t="s">
        <v>1</v>
      </c>
      <c r="N590" s="225" t="s">
        <v>42</v>
      </c>
      <c r="O590" s="90"/>
      <c r="P590" s="226">
        <f>O590*H590</f>
        <v>0</v>
      </c>
      <c r="Q590" s="226">
        <v>0.00029</v>
      </c>
      <c r="R590" s="226">
        <f>Q590*H590</f>
        <v>1.00770476</v>
      </c>
      <c r="S590" s="226">
        <v>0</v>
      </c>
      <c r="T590" s="227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28" t="s">
        <v>162</v>
      </c>
      <c r="AT590" s="228" t="s">
        <v>140</v>
      </c>
      <c r="AU590" s="228" t="s">
        <v>145</v>
      </c>
      <c r="AY590" s="16" t="s">
        <v>139</v>
      </c>
      <c r="BE590" s="229">
        <f>IF(N590="základní",J590,0)</f>
        <v>0</v>
      </c>
      <c r="BF590" s="229">
        <f>IF(N590="snížená",J590,0)</f>
        <v>0</v>
      </c>
      <c r="BG590" s="229">
        <f>IF(N590="zákl. přenesená",J590,0)</f>
        <v>0</v>
      </c>
      <c r="BH590" s="229">
        <f>IF(N590="sníž. přenesená",J590,0)</f>
        <v>0</v>
      </c>
      <c r="BI590" s="229">
        <f>IF(N590="nulová",J590,0)</f>
        <v>0</v>
      </c>
      <c r="BJ590" s="16" t="s">
        <v>145</v>
      </c>
      <c r="BK590" s="229">
        <f>ROUND(I590*H590,2)</f>
        <v>0</v>
      </c>
      <c r="BL590" s="16" t="s">
        <v>162</v>
      </c>
      <c r="BM590" s="228" t="s">
        <v>903</v>
      </c>
    </row>
    <row r="591" s="13" customFormat="1">
      <c r="A591" s="13"/>
      <c r="B591" s="230"/>
      <c r="C591" s="231"/>
      <c r="D591" s="232" t="s">
        <v>147</v>
      </c>
      <c r="E591" s="233" t="s">
        <v>1</v>
      </c>
      <c r="F591" s="234" t="s">
        <v>887</v>
      </c>
      <c r="G591" s="231"/>
      <c r="H591" s="235">
        <v>235.04400000000001</v>
      </c>
      <c r="I591" s="236"/>
      <c r="J591" s="231"/>
      <c r="K591" s="231"/>
      <c r="L591" s="237"/>
      <c r="M591" s="238"/>
      <c r="N591" s="239"/>
      <c r="O591" s="239"/>
      <c r="P591" s="239"/>
      <c r="Q591" s="239"/>
      <c r="R591" s="239"/>
      <c r="S591" s="239"/>
      <c r="T591" s="240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1" t="s">
        <v>147</v>
      </c>
      <c r="AU591" s="241" t="s">
        <v>145</v>
      </c>
      <c r="AV591" s="13" t="s">
        <v>145</v>
      </c>
      <c r="AW591" s="13" t="s">
        <v>32</v>
      </c>
      <c r="AX591" s="13" t="s">
        <v>76</v>
      </c>
      <c r="AY591" s="241" t="s">
        <v>139</v>
      </c>
    </row>
    <row r="592" s="13" customFormat="1">
      <c r="A592" s="13"/>
      <c r="B592" s="230"/>
      <c r="C592" s="231"/>
      <c r="D592" s="232" t="s">
        <v>147</v>
      </c>
      <c r="E592" s="233" t="s">
        <v>1</v>
      </c>
      <c r="F592" s="234" t="s">
        <v>888</v>
      </c>
      <c r="G592" s="231"/>
      <c r="H592" s="235">
        <v>290.35399999999998</v>
      </c>
      <c r="I592" s="236"/>
      <c r="J592" s="231"/>
      <c r="K592" s="231"/>
      <c r="L592" s="237"/>
      <c r="M592" s="238"/>
      <c r="N592" s="239"/>
      <c r="O592" s="239"/>
      <c r="P592" s="239"/>
      <c r="Q592" s="239"/>
      <c r="R592" s="239"/>
      <c r="S592" s="239"/>
      <c r="T592" s="24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1" t="s">
        <v>147</v>
      </c>
      <c r="AU592" s="241" t="s">
        <v>145</v>
      </c>
      <c r="AV592" s="13" t="s">
        <v>145</v>
      </c>
      <c r="AW592" s="13" t="s">
        <v>32</v>
      </c>
      <c r="AX592" s="13" t="s">
        <v>76</v>
      </c>
      <c r="AY592" s="241" t="s">
        <v>139</v>
      </c>
    </row>
    <row r="593" s="13" customFormat="1">
      <c r="A593" s="13"/>
      <c r="B593" s="230"/>
      <c r="C593" s="231"/>
      <c r="D593" s="232" t="s">
        <v>147</v>
      </c>
      <c r="E593" s="233" t="s">
        <v>1</v>
      </c>
      <c r="F593" s="234" t="s">
        <v>889</v>
      </c>
      <c r="G593" s="231"/>
      <c r="H593" s="235">
        <v>464.12799999999999</v>
      </c>
      <c r="I593" s="236"/>
      <c r="J593" s="231"/>
      <c r="K593" s="231"/>
      <c r="L593" s="237"/>
      <c r="M593" s="238"/>
      <c r="N593" s="239"/>
      <c r="O593" s="239"/>
      <c r="P593" s="239"/>
      <c r="Q593" s="239"/>
      <c r="R593" s="239"/>
      <c r="S593" s="239"/>
      <c r="T593" s="24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1" t="s">
        <v>147</v>
      </c>
      <c r="AU593" s="241" t="s">
        <v>145</v>
      </c>
      <c r="AV593" s="13" t="s">
        <v>145</v>
      </c>
      <c r="AW593" s="13" t="s">
        <v>32</v>
      </c>
      <c r="AX593" s="13" t="s">
        <v>76</v>
      </c>
      <c r="AY593" s="241" t="s">
        <v>139</v>
      </c>
    </row>
    <row r="594" s="13" customFormat="1">
      <c r="A594" s="13"/>
      <c r="B594" s="230"/>
      <c r="C594" s="231"/>
      <c r="D594" s="232" t="s">
        <v>147</v>
      </c>
      <c r="E594" s="233" t="s">
        <v>1</v>
      </c>
      <c r="F594" s="234" t="s">
        <v>890</v>
      </c>
      <c r="G594" s="231"/>
      <c r="H594" s="235">
        <v>574.22500000000002</v>
      </c>
      <c r="I594" s="236"/>
      <c r="J594" s="231"/>
      <c r="K594" s="231"/>
      <c r="L594" s="237"/>
      <c r="M594" s="238"/>
      <c r="N594" s="239"/>
      <c r="O594" s="239"/>
      <c r="P594" s="239"/>
      <c r="Q594" s="239"/>
      <c r="R594" s="239"/>
      <c r="S594" s="239"/>
      <c r="T594" s="240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1" t="s">
        <v>147</v>
      </c>
      <c r="AU594" s="241" t="s">
        <v>145</v>
      </c>
      <c r="AV594" s="13" t="s">
        <v>145</v>
      </c>
      <c r="AW594" s="13" t="s">
        <v>32</v>
      </c>
      <c r="AX594" s="13" t="s">
        <v>76</v>
      </c>
      <c r="AY594" s="241" t="s">
        <v>139</v>
      </c>
    </row>
    <row r="595" s="13" customFormat="1">
      <c r="A595" s="13"/>
      <c r="B595" s="230"/>
      <c r="C595" s="231"/>
      <c r="D595" s="232" t="s">
        <v>147</v>
      </c>
      <c r="E595" s="233" t="s">
        <v>1</v>
      </c>
      <c r="F595" s="234" t="s">
        <v>891</v>
      </c>
      <c r="G595" s="231"/>
      <c r="H595" s="235">
        <v>465.31999999999999</v>
      </c>
      <c r="I595" s="236"/>
      <c r="J595" s="231"/>
      <c r="K595" s="231"/>
      <c r="L595" s="237"/>
      <c r="M595" s="238"/>
      <c r="N595" s="239"/>
      <c r="O595" s="239"/>
      <c r="P595" s="239"/>
      <c r="Q595" s="239"/>
      <c r="R595" s="239"/>
      <c r="S595" s="239"/>
      <c r="T595" s="240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1" t="s">
        <v>147</v>
      </c>
      <c r="AU595" s="241" t="s">
        <v>145</v>
      </c>
      <c r="AV595" s="13" t="s">
        <v>145</v>
      </c>
      <c r="AW595" s="13" t="s">
        <v>32</v>
      </c>
      <c r="AX595" s="13" t="s">
        <v>76</v>
      </c>
      <c r="AY595" s="241" t="s">
        <v>139</v>
      </c>
    </row>
    <row r="596" s="13" customFormat="1">
      <c r="A596" s="13"/>
      <c r="B596" s="230"/>
      <c r="C596" s="231"/>
      <c r="D596" s="232" t="s">
        <v>147</v>
      </c>
      <c r="E596" s="233" t="s">
        <v>1</v>
      </c>
      <c r="F596" s="234" t="s">
        <v>892</v>
      </c>
      <c r="G596" s="231"/>
      <c r="H596" s="235">
        <v>175.25</v>
      </c>
      <c r="I596" s="236"/>
      <c r="J596" s="231"/>
      <c r="K596" s="231"/>
      <c r="L596" s="237"/>
      <c r="M596" s="238"/>
      <c r="N596" s="239"/>
      <c r="O596" s="239"/>
      <c r="P596" s="239"/>
      <c r="Q596" s="239"/>
      <c r="R596" s="239"/>
      <c r="S596" s="239"/>
      <c r="T596" s="24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1" t="s">
        <v>147</v>
      </c>
      <c r="AU596" s="241" t="s">
        <v>145</v>
      </c>
      <c r="AV596" s="13" t="s">
        <v>145</v>
      </c>
      <c r="AW596" s="13" t="s">
        <v>32</v>
      </c>
      <c r="AX596" s="13" t="s">
        <v>76</v>
      </c>
      <c r="AY596" s="241" t="s">
        <v>139</v>
      </c>
    </row>
    <row r="597" s="13" customFormat="1">
      <c r="A597" s="13"/>
      <c r="B597" s="230"/>
      <c r="C597" s="231"/>
      <c r="D597" s="232" t="s">
        <v>147</v>
      </c>
      <c r="E597" s="233" t="s">
        <v>1</v>
      </c>
      <c r="F597" s="234" t="s">
        <v>893</v>
      </c>
      <c r="G597" s="231"/>
      <c r="H597" s="235">
        <v>348.39400000000001</v>
      </c>
      <c r="I597" s="236"/>
      <c r="J597" s="231"/>
      <c r="K597" s="231"/>
      <c r="L597" s="237"/>
      <c r="M597" s="238"/>
      <c r="N597" s="239"/>
      <c r="O597" s="239"/>
      <c r="P597" s="239"/>
      <c r="Q597" s="239"/>
      <c r="R597" s="239"/>
      <c r="S597" s="239"/>
      <c r="T597" s="24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1" t="s">
        <v>147</v>
      </c>
      <c r="AU597" s="241" t="s">
        <v>145</v>
      </c>
      <c r="AV597" s="13" t="s">
        <v>145</v>
      </c>
      <c r="AW597" s="13" t="s">
        <v>32</v>
      </c>
      <c r="AX597" s="13" t="s">
        <v>76</v>
      </c>
      <c r="AY597" s="241" t="s">
        <v>139</v>
      </c>
    </row>
    <row r="598" s="13" customFormat="1">
      <c r="A598" s="13"/>
      <c r="B598" s="230"/>
      <c r="C598" s="231"/>
      <c r="D598" s="232" t="s">
        <v>147</v>
      </c>
      <c r="E598" s="233" t="s">
        <v>1</v>
      </c>
      <c r="F598" s="234" t="s">
        <v>894</v>
      </c>
      <c r="G598" s="231"/>
      <c r="H598" s="235">
        <v>85.430000000000007</v>
      </c>
      <c r="I598" s="236"/>
      <c r="J598" s="231"/>
      <c r="K598" s="231"/>
      <c r="L598" s="237"/>
      <c r="M598" s="238"/>
      <c r="N598" s="239"/>
      <c r="O598" s="239"/>
      <c r="P598" s="239"/>
      <c r="Q598" s="239"/>
      <c r="R598" s="239"/>
      <c r="S598" s="239"/>
      <c r="T598" s="24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1" t="s">
        <v>147</v>
      </c>
      <c r="AU598" s="241" t="s">
        <v>145</v>
      </c>
      <c r="AV598" s="13" t="s">
        <v>145</v>
      </c>
      <c r="AW598" s="13" t="s">
        <v>32</v>
      </c>
      <c r="AX598" s="13" t="s">
        <v>76</v>
      </c>
      <c r="AY598" s="241" t="s">
        <v>139</v>
      </c>
    </row>
    <row r="599" s="13" customFormat="1">
      <c r="A599" s="13"/>
      <c r="B599" s="230"/>
      <c r="C599" s="231"/>
      <c r="D599" s="232" t="s">
        <v>147</v>
      </c>
      <c r="E599" s="233" t="s">
        <v>1</v>
      </c>
      <c r="F599" s="234" t="s">
        <v>895</v>
      </c>
      <c r="G599" s="231"/>
      <c r="H599" s="235">
        <v>222.96199999999999</v>
      </c>
      <c r="I599" s="236"/>
      <c r="J599" s="231"/>
      <c r="K599" s="231"/>
      <c r="L599" s="237"/>
      <c r="M599" s="238"/>
      <c r="N599" s="239"/>
      <c r="O599" s="239"/>
      <c r="P599" s="239"/>
      <c r="Q599" s="239"/>
      <c r="R599" s="239"/>
      <c r="S599" s="239"/>
      <c r="T599" s="240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1" t="s">
        <v>147</v>
      </c>
      <c r="AU599" s="241" t="s">
        <v>145</v>
      </c>
      <c r="AV599" s="13" t="s">
        <v>145</v>
      </c>
      <c r="AW599" s="13" t="s">
        <v>32</v>
      </c>
      <c r="AX599" s="13" t="s">
        <v>76</v>
      </c>
      <c r="AY599" s="241" t="s">
        <v>139</v>
      </c>
    </row>
    <row r="600" s="13" customFormat="1">
      <c r="A600" s="13"/>
      <c r="B600" s="230"/>
      <c r="C600" s="231"/>
      <c r="D600" s="232" t="s">
        <v>147</v>
      </c>
      <c r="E600" s="233" t="s">
        <v>1</v>
      </c>
      <c r="F600" s="234" t="s">
        <v>896</v>
      </c>
      <c r="G600" s="231"/>
      <c r="H600" s="235">
        <v>599.32000000000005</v>
      </c>
      <c r="I600" s="236"/>
      <c r="J600" s="231"/>
      <c r="K600" s="231"/>
      <c r="L600" s="237"/>
      <c r="M600" s="238"/>
      <c r="N600" s="239"/>
      <c r="O600" s="239"/>
      <c r="P600" s="239"/>
      <c r="Q600" s="239"/>
      <c r="R600" s="239"/>
      <c r="S600" s="239"/>
      <c r="T600" s="24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1" t="s">
        <v>147</v>
      </c>
      <c r="AU600" s="241" t="s">
        <v>145</v>
      </c>
      <c r="AV600" s="13" t="s">
        <v>145</v>
      </c>
      <c r="AW600" s="13" t="s">
        <v>32</v>
      </c>
      <c r="AX600" s="13" t="s">
        <v>76</v>
      </c>
      <c r="AY600" s="241" t="s">
        <v>139</v>
      </c>
    </row>
    <row r="601" s="13" customFormat="1">
      <c r="A601" s="13"/>
      <c r="B601" s="230"/>
      <c r="C601" s="231"/>
      <c r="D601" s="232" t="s">
        <v>147</v>
      </c>
      <c r="E601" s="233" t="s">
        <v>1</v>
      </c>
      <c r="F601" s="234" t="s">
        <v>897</v>
      </c>
      <c r="G601" s="231"/>
      <c r="H601" s="235">
        <v>124.2</v>
      </c>
      <c r="I601" s="236"/>
      <c r="J601" s="231"/>
      <c r="K601" s="231"/>
      <c r="L601" s="237"/>
      <c r="M601" s="238"/>
      <c r="N601" s="239"/>
      <c r="O601" s="239"/>
      <c r="P601" s="239"/>
      <c r="Q601" s="239"/>
      <c r="R601" s="239"/>
      <c r="S601" s="239"/>
      <c r="T601" s="24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1" t="s">
        <v>147</v>
      </c>
      <c r="AU601" s="241" t="s">
        <v>145</v>
      </c>
      <c r="AV601" s="13" t="s">
        <v>145</v>
      </c>
      <c r="AW601" s="13" t="s">
        <v>32</v>
      </c>
      <c r="AX601" s="13" t="s">
        <v>76</v>
      </c>
      <c r="AY601" s="241" t="s">
        <v>139</v>
      </c>
    </row>
    <row r="602" s="13" customFormat="1">
      <c r="A602" s="13"/>
      <c r="B602" s="230"/>
      <c r="C602" s="231"/>
      <c r="D602" s="232" t="s">
        <v>147</v>
      </c>
      <c r="E602" s="233" t="s">
        <v>1</v>
      </c>
      <c r="F602" s="234" t="s">
        <v>898</v>
      </c>
      <c r="G602" s="231"/>
      <c r="H602" s="235">
        <v>229.51499999999999</v>
      </c>
      <c r="I602" s="236"/>
      <c r="J602" s="231"/>
      <c r="K602" s="231"/>
      <c r="L602" s="237"/>
      <c r="M602" s="238"/>
      <c r="N602" s="239"/>
      <c r="O602" s="239"/>
      <c r="P602" s="239"/>
      <c r="Q602" s="239"/>
      <c r="R602" s="239"/>
      <c r="S602" s="239"/>
      <c r="T602" s="240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1" t="s">
        <v>147</v>
      </c>
      <c r="AU602" s="241" t="s">
        <v>145</v>
      </c>
      <c r="AV602" s="13" t="s">
        <v>145</v>
      </c>
      <c r="AW602" s="13" t="s">
        <v>32</v>
      </c>
      <c r="AX602" s="13" t="s">
        <v>76</v>
      </c>
      <c r="AY602" s="241" t="s">
        <v>139</v>
      </c>
    </row>
    <row r="603" s="13" customFormat="1">
      <c r="A603" s="13"/>
      <c r="B603" s="230"/>
      <c r="C603" s="231"/>
      <c r="D603" s="232" t="s">
        <v>147</v>
      </c>
      <c r="E603" s="233" t="s">
        <v>1</v>
      </c>
      <c r="F603" s="234" t="s">
        <v>899</v>
      </c>
      <c r="G603" s="231"/>
      <c r="H603" s="235">
        <v>53.5</v>
      </c>
      <c r="I603" s="236"/>
      <c r="J603" s="231"/>
      <c r="K603" s="231"/>
      <c r="L603" s="237"/>
      <c r="M603" s="238"/>
      <c r="N603" s="239"/>
      <c r="O603" s="239"/>
      <c r="P603" s="239"/>
      <c r="Q603" s="239"/>
      <c r="R603" s="239"/>
      <c r="S603" s="239"/>
      <c r="T603" s="240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1" t="s">
        <v>147</v>
      </c>
      <c r="AU603" s="241" t="s">
        <v>145</v>
      </c>
      <c r="AV603" s="13" t="s">
        <v>145</v>
      </c>
      <c r="AW603" s="13" t="s">
        <v>32</v>
      </c>
      <c r="AX603" s="13" t="s">
        <v>76</v>
      </c>
      <c r="AY603" s="241" t="s">
        <v>139</v>
      </c>
    </row>
    <row r="604" s="13" customFormat="1">
      <c r="A604" s="13"/>
      <c r="B604" s="230"/>
      <c r="C604" s="231"/>
      <c r="D604" s="232" t="s">
        <v>147</v>
      </c>
      <c r="E604" s="233" t="s">
        <v>1</v>
      </c>
      <c r="F604" s="234" t="s">
        <v>904</v>
      </c>
      <c r="G604" s="231"/>
      <c r="H604" s="235">
        <v>-392.798</v>
      </c>
      <c r="I604" s="236"/>
      <c r="J604" s="231"/>
      <c r="K604" s="231"/>
      <c r="L604" s="237"/>
      <c r="M604" s="238"/>
      <c r="N604" s="239"/>
      <c r="O604" s="239"/>
      <c r="P604" s="239"/>
      <c r="Q604" s="239"/>
      <c r="R604" s="239"/>
      <c r="S604" s="239"/>
      <c r="T604" s="24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1" t="s">
        <v>147</v>
      </c>
      <c r="AU604" s="241" t="s">
        <v>145</v>
      </c>
      <c r="AV604" s="13" t="s">
        <v>145</v>
      </c>
      <c r="AW604" s="13" t="s">
        <v>32</v>
      </c>
      <c r="AX604" s="13" t="s">
        <v>76</v>
      </c>
      <c r="AY604" s="241" t="s">
        <v>139</v>
      </c>
    </row>
    <row r="605" s="14" customFormat="1">
      <c r="A605" s="14"/>
      <c r="B605" s="257"/>
      <c r="C605" s="258"/>
      <c r="D605" s="232" t="s">
        <v>147</v>
      </c>
      <c r="E605" s="259" t="s">
        <v>1</v>
      </c>
      <c r="F605" s="260" t="s">
        <v>182</v>
      </c>
      <c r="G605" s="258"/>
      <c r="H605" s="261">
        <v>3474.8440000000001</v>
      </c>
      <c r="I605" s="262"/>
      <c r="J605" s="258"/>
      <c r="K605" s="258"/>
      <c r="L605" s="263"/>
      <c r="M605" s="264"/>
      <c r="N605" s="265"/>
      <c r="O605" s="265"/>
      <c r="P605" s="265"/>
      <c r="Q605" s="265"/>
      <c r="R605" s="265"/>
      <c r="S605" s="265"/>
      <c r="T605" s="266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7" t="s">
        <v>147</v>
      </c>
      <c r="AU605" s="267" t="s">
        <v>145</v>
      </c>
      <c r="AV605" s="14" t="s">
        <v>144</v>
      </c>
      <c r="AW605" s="14" t="s">
        <v>32</v>
      </c>
      <c r="AX605" s="14" t="s">
        <v>84</v>
      </c>
      <c r="AY605" s="267" t="s">
        <v>139</v>
      </c>
    </row>
    <row r="606" s="2" customFormat="1" ht="33" customHeight="1">
      <c r="A606" s="37"/>
      <c r="B606" s="38"/>
      <c r="C606" s="216" t="s">
        <v>905</v>
      </c>
      <c r="D606" s="216" t="s">
        <v>140</v>
      </c>
      <c r="E606" s="217" t="s">
        <v>906</v>
      </c>
      <c r="F606" s="218" t="s">
        <v>907</v>
      </c>
      <c r="G606" s="219" t="s">
        <v>169</v>
      </c>
      <c r="H606" s="220">
        <v>882.33500000000004</v>
      </c>
      <c r="I606" s="221"/>
      <c r="J606" s="222">
        <f>ROUND(I606*H606,2)</f>
        <v>0</v>
      </c>
      <c r="K606" s="223"/>
      <c r="L606" s="43"/>
      <c r="M606" s="224" t="s">
        <v>1</v>
      </c>
      <c r="N606" s="225" t="s">
        <v>42</v>
      </c>
      <c r="O606" s="90"/>
      <c r="P606" s="226">
        <f>O606*H606</f>
        <v>0</v>
      </c>
      <c r="Q606" s="226">
        <v>0</v>
      </c>
      <c r="R606" s="226">
        <f>Q606*H606</f>
        <v>0</v>
      </c>
      <c r="S606" s="226">
        <v>0</v>
      </c>
      <c r="T606" s="227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28" t="s">
        <v>162</v>
      </c>
      <c r="AT606" s="228" t="s">
        <v>140</v>
      </c>
      <c r="AU606" s="228" t="s">
        <v>145</v>
      </c>
      <c r="AY606" s="16" t="s">
        <v>139</v>
      </c>
      <c r="BE606" s="229">
        <f>IF(N606="základní",J606,0)</f>
        <v>0</v>
      </c>
      <c r="BF606" s="229">
        <f>IF(N606="snížená",J606,0)</f>
        <v>0</v>
      </c>
      <c r="BG606" s="229">
        <f>IF(N606="zákl. přenesená",J606,0)</f>
        <v>0</v>
      </c>
      <c r="BH606" s="229">
        <f>IF(N606="sníž. přenesená",J606,0)</f>
        <v>0</v>
      </c>
      <c r="BI606" s="229">
        <f>IF(N606="nulová",J606,0)</f>
        <v>0</v>
      </c>
      <c r="BJ606" s="16" t="s">
        <v>145</v>
      </c>
      <c r="BK606" s="229">
        <f>ROUND(I606*H606,2)</f>
        <v>0</v>
      </c>
      <c r="BL606" s="16" t="s">
        <v>162</v>
      </c>
      <c r="BM606" s="228" t="s">
        <v>908</v>
      </c>
    </row>
    <row r="607" s="13" customFormat="1">
      <c r="A607" s="13"/>
      <c r="B607" s="230"/>
      <c r="C607" s="231"/>
      <c r="D607" s="232" t="s">
        <v>147</v>
      </c>
      <c r="E607" s="233" t="s">
        <v>1</v>
      </c>
      <c r="F607" s="234" t="s">
        <v>896</v>
      </c>
      <c r="G607" s="231"/>
      <c r="H607" s="235">
        <v>599.32000000000005</v>
      </c>
      <c r="I607" s="236"/>
      <c r="J607" s="231"/>
      <c r="K607" s="231"/>
      <c r="L607" s="237"/>
      <c r="M607" s="238"/>
      <c r="N607" s="239"/>
      <c r="O607" s="239"/>
      <c r="P607" s="239"/>
      <c r="Q607" s="239"/>
      <c r="R607" s="239"/>
      <c r="S607" s="239"/>
      <c r="T607" s="24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1" t="s">
        <v>147</v>
      </c>
      <c r="AU607" s="241" t="s">
        <v>145</v>
      </c>
      <c r="AV607" s="13" t="s">
        <v>145</v>
      </c>
      <c r="AW607" s="13" t="s">
        <v>32</v>
      </c>
      <c r="AX607" s="13" t="s">
        <v>76</v>
      </c>
      <c r="AY607" s="241" t="s">
        <v>139</v>
      </c>
    </row>
    <row r="608" s="13" customFormat="1">
      <c r="A608" s="13"/>
      <c r="B608" s="230"/>
      <c r="C608" s="231"/>
      <c r="D608" s="232" t="s">
        <v>147</v>
      </c>
      <c r="E608" s="233" t="s">
        <v>1</v>
      </c>
      <c r="F608" s="234" t="s">
        <v>898</v>
      </c>
      <c r="G608" s="231"/>
      <c r="H608" s="235">
        <v>229.51499999999999</v>
      </c>
      <c r="I608" s="236"/>
      <c r="J608" s="231"/>
      <c r="K608" s="231"/>
      <c r="L608" s="237"/>
      <c r="M608" s="238"/>
      <c r="N608" s="239"/>
      <c r="O608" s="239"/>
      <c r="P608" s="239"/>
      <c r="Q608" s="239"/>
      <c r="R608" s="239"/>
      <c r="S608" s="239"/>
      <c r="T608" s="240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1" t="s">
        <v>147</v>
      </c>
      <c r="AU608" s="241" t="s">
        <v>145</v>
      </c>
      <c r="AV608" s="13" t="s">
        <v>145</v>
      </c>
      <c r="AW608" s="13" t="s">
        <v>32</v>
      </c>
      <c r="AX608" s="13" t="s">
        <v>76</v>
      </c>
      <c r="AY608" s="241" t="s">
        <v>139</v>
      </c>
    </row>
    <row r="609" s="13" customFormat="1">
      <c r="A609" s="13"/>
      <c r="B609" s="230"/>
      <c r="C609" s="231"/>
      <c r="D609" s="232" t="s">
        <v>147</v>
      </c>
      <c r="E609" s="233" t="s">
        <v>1</v>
      </c>
      <c r="F609" s="234" t="s">
        <v>899</v>
      </c>
      <c r="G609" s="231"/>
      <c r="H609" s="235">
        <v>53.5</v>
      </c>
      <c r="I609" s="236"/>
      <c r="J609" s="231"/>
      <c r="K609" s="231"/>
      <c r="L609" s="237"/>
      <c r="M609" s="238"/>
      <c r="N609" s="239"/>
      <c r="O609" s="239"/>
      <c r="P609" s="239"/>
      <c r="Q609" s="239"/>
      <c r="R609" s="239"/>
      <c r="S609" s="239"/>
      <c r="T609" s="240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1" t="s">
        <v>147</v>
      </c>
      <c r="AU609" s="241" t="s">
        <v>145</v>
      </c>
      <c r="AV609" s="13" t="s">
        <v>145</v>
      </c>
      <c r="AW609" s="13" t="s">
        <v>32</v>
      </c>
      <c r="AX609" s="13" t="s">
        <v>76</v>
      </c>
      <c r="AY609" s="241" t="s">
        <v>139</v>
      </c>
    </row>
    <row r="610" s="14" customFormat="1">
      <c r="A610" s="14"/>
      <c r="B610" s="257"/>
      <c r="C610" s="258"/>
      <c r="D610" s="232" t="s">
        <v>147</v>
      </c>
      <c r="E610" s="259" t="s">
        <v>1</v>
      </c>
      <c r="F610" s="260" t="s">
        <v>182</v>
      </c>
      <c r="G610" s="258"/>
      <c r="H610" s="261">
        <v>882.33500000000004</v>
      </c>
      <c r="I610" s="262"/>
      <c r="J610" s="258"/>
      <c r="K610" s="258"/>
      <c r="L610" s="263"/>
      <c r="M610" s="264"/>
      <c r="N610" s="265"/>
      <c r="O610" s="265"/>
      <c r="P610" s="265"/>
      <c r="Q610" s="265"/>
      <c r="R610" s="265"/>
      <c r="S610" s="265"/>
      <c r="T610" s="266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7" t="s">
        <v>147</v>
      </c>
      <c r="AU610" s="267" t="s">
        <v>145</v>
      </c>
      <c r="AV610" s="14" t="s">
        <v>144</v>
      </c>
      <c r="AW610" s="14" t="s">
        <v>32</v>
      </c>
      <c r="AX610" s="14" t="s">
        <v>84</v>
      </c>
      <c r="AY610" s="267" t="s">
        <v>139</v>
      </c>
    </row>
    <row r="611" s="2" customFormat="1" ht="21.75" customHeight="1">
      <c r="A611" s="37"/>
      <c r="B611" s="38"/>
      <c r="C611" s="216" t="s">
        <v>909</v>
      </c>
      <c r="D611" s="216" t="s">
        <v>140</v>
      </c>
      <c r="E611" s="217" t="s">
        <v>910</v>
      </c>
      <c r="F611" s="218" t="s">
        <v>911</v>
      </c>
      <c r="G611" s="219" t="s">
        <v>169</v>
      </c>
      <c r="H611" s="220">
        <v>432.43000000000001</v>
      </c>
      <c r="I611" s="221"/>
      <c r="J611" s="222">
        <f>ROUND(I611*H611,2)</f>
        <v>0</v>
      </c>
      <c r="K611" s="223"/>
      <c r="L611" s="43"/>
      <c r="M611" s="224" t="s">
        <v>1</v>
      </c>
      <c r="N611" s="225" t="s">
        <v>42</v>
      </c>
      <c r="O611" s="90"/>
      <c r="P611" s="226">
        <f>O611*H611</f>
        <v>0</v>
      </c>
      <c r="Q611" s="226">
        <v>0</v>
      </c>
      <c r="R611" s="226">
        <f>Q611*H611</f>
        <v>0</v>
      </c>
      <c r="S611" s="226">
        <v>0</v>
      </c>
      <c r="T611" s="227">
        <f>S611*H611</f>
        <v>0</v>
      </c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R611" s="228" t="s">
        <v>162</v>
      </c>
      <c r="AT611" s="228" t="s">
        <v>140</v>
      </c>
      <c r="AU611" s="228" t="s">
        <v>145</v>
      </c>
      <c r="AY611" s="16" t="s">
        <v>139</v>
      </c>
      <c r="BE611" s="229">
        <f>IF(N611="základní",J611,0)</f>
        <v>0</v>
      </c>
      <c r="BF611" s="229">
        <f>IF(N611="snížená",J611,0)</f>
        <v>0</v>
      </c>
      <c r="BG611" s="229">
        <f>IF(N611="zákl. přenesená",J611,0)</f>
        <v>0</v>
      </c>
      <c r="BH611" s="229">
        <f>IF(N611="sníž. přenesená",J611,0)</f>
        <v>0</v>
      </c>
      <c r="BI611" s="229">
        <f>IF(N611="nulová",J611,0)</f>
        <v>0</v>
      </c>
      <c r="BJ611" s="16" t="s">
        <v>145</v>
      </c>
      <c r="BK611" s="229">
        <f>ROUND(I611*H611,2)</f>
        <v>0</v>
      </c>
      <c r="BL611" s="16" t="s">
        <v>162</v>
      </c>
      <c r="BM611" s="228" t="s">
        <v>912</v>
      </c>
    </row>
    <row r="612" s="13" customFormat="1">
      <c r="A612" s="13"/>
      <c r="B612" s="230"/>
      <c r="C612" s="231"/>
      <c r="D612" s="232" t="s">
        <v>147</v>
      </c>
      <c r="E612" s="233" t="s">
        <v>1</v>
      </c>
      <c r="F612" s="234" t="s">
        <v>913</v>
      </c>
      <c r="G612" s="231"/>
      <c r="H612" s="235">
        <v>172</v>
      </c>
      <c r="I612" s="236"/>
      <c r="J612" s="231"/>
      <c r="K612" s="231"/>
      <c r="L612" s="237"/>
      <c r="M612" s="238"/>
      <c r="N612" s="239"/>
      <c r="O612" s="239"/>
      <c r="P612" s="239"/>
      <c r="Q612" s="239"/>
      <c r="R612" s="239"/>
      <c r="S612" s="239"/>
      <c r="T612" s="240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1" t="s">
        <v>147</v>
      </c>
      <c r="AU612" s="241" t="s">
        <v>145</v>
      </c>
      <c r="AV612" s="13" t="s">
        <v>145</v>
      </c>
      <c r="AW612" s="13" t="s">
        <v>32</v>
      </c>
      <c r="AX612" s="13" t="s">
        <v>76</v>
      </c>
      <c r="AY612" s="241" t="s">
        <v>139</v>
      </c>
    </row>
    <row r="613" s="13" customFormat="1">
      <c r="A613" s="13"/>
      <c r="B613" s="230"/>
      <c r="C613" s="231"/>
      <c r="D613" s="232" t="s">
        <v>147</v>
      </c>
      <c r="E613" s="233" t="s">
        <v>1</v>
      </c>
      <c r="F613" s="234" t="s">
        <v>266</v>
      </c>
      <c r="G613" s="231"/>
      <c r="H613" s="235">
        <v>57.719999999999999</v>
      </c>
      <c r="I613" s="236"/>
      <c r="J613" s="231"/>
      <c r="K613" s="231"/>
      <c r="L613" s="237"/>
      <c r="M613" s="238"/>
      <c r="N613" s="239"/>
      <c r="O613" s="239"/>
      <c r="P613" s="239"/>
      <c r="Q613" s="239"/>
      <c r="R613" s="239"/>
      <c r="S613" s="239"/>
      <c r="T613" s="24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1" t="s">
        <v>147</v>
      </c>
      <c r="AU613" s="241" t="s">
        <v>145</v>
      </c>
      <c r="AV613" s="13" t="s">
        <v>145</v>
      </c>
      <c r="AW613" s="13" t="s">
        <v>32</v>
      </c>
      <c r="AX613" s="13" t="s">
        <v>76</v>
      </c>
      <c r="AY613" s="241" t="s">
        <v>139</v>
      </c>
    </row>
    <row r="614" s="13" customFormat="1">
      <c r="A614" s="13"/>
      <c r="B614" s="230"/>
      <c r="C614" s="231"/>
      <c r="D614" s="232" t="s">
        <v>147</v>
      </c>
      <c r="E614" s="233" t="s">
        <v>1</v>
      </c>
      <c r="F614" s="234" t="s">
        <v>267</v>
      </c>
      <c r="G614" s="231"/>
      <c r="H614" s="235">
        <v>31.800000000000001</v>
      </c>
      <c r="I614" s="236"/>
      <c r="J614" s="231"/>
      <c r="K614" s="231"/>
      <c r="L614" s="237"/>
      <c r="M614" s="238"/>
      <c r="N614" s="239"/>
      <c r="O614" s="239"/>
      <c r="P614" s="239"/>
      <c r="Q614" s="239"/>
      <c r="R614" s="239"/>
      <c r="S614" s="239"/>
      <c r="T614" s="240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1" t="s">
        <v>147</v>
      </c>
      <c r="AU614" s="241" t="s">
        <v>145</v>
      </c>
      <c r="AV614" s="13" t="s">
        <v>145</v>
      </c>
      <c r="AW614" s="13" t="s">
        <v>32</v>
      </c>
      <c r="AX614" s="13" t="s">
        <v>76</v>
      </c>
      <c r="AY614" s="241" t="s">
        <v>139</v>
      </c>
    </row>
    <row r="615" s="13" customFormat="1">
      <c r="A615" s="13"/>
      <c r="B615" s="230"/>
      <c r="C615" s="231"/>
      <c r="D615" s="232" t="s">
        <v>147</v>
      </c>
      <c r="E615" s="233" t="s">
        <v>1</v>
      </c>
      <c r="F615" s="234" t="s">
        <v>268</v>
      </c>
      <c r="G615" s="231"/>
      <c r="H615" s="235">
        <v>55.5</v>
      </c>
      <c r="I615" s="236"/>
      <c r="J615" s="231"/>
      <c r="K615" s="231"/>
      <c r="L615" s="237"/>
      <c r="M615" s="238"/>
      <c r="N615" s="239"/>
      <c r="O615" s="239"/>
      <c r="P615" s="239"/>
      <c r="Q615" s="239"/>
      <c r="R615" s="239"/>
      <c r="S615" s="239"/>
      <c r="T615" s="24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1" t="s">
        <v>147</v>
      </c>
      <c r="AU615" s="241" t="s">
        <v>145</v>
      </c>
      <c r="AV615" s="13" t="s">
        <v>145</v>
      </c>
      <c r="AW615" s="13" t="s">
        <v>32</v>
      </c>
      <c r="AX615" s="13" t="s">
        <v>76</v>
      </c>
      <c r="AY615" s="241" t="s">
        <v>139</v>
      </c>
    </row>
    <row r="616" s="13" customFormat="1">
      <c r="A616" s="13"/>
      <c r="B616" s="230"/>
      <c r="C616" s="231"/>
      <c r="D616" s="232" t="s">
        <v>147</v>
      </c>
      <c r="E616" s="233" t="s">
        <v>1</v>
      </c>
      <c r="F616" s="234" t="s">
        <v>269</v>
      </c>
      <c r="G616" s="231"/>
      <c r="H616" s="235">
        <v>57.600000000000001</v>
      </c>
      <c r="I616" s="236"/>
      <c r="J616" s="231"/>
      <c r="K616" s="231"/>
      <c r="L616" s="237"/>
      <c r="M616" s="238"/>
      <c r="N616" s="239"/>
      <c r="O616" s="239"/>
      <c r="P616" s="239"/>
      <c r="Q616" s="239"/>
      <c r="R616" s="239"/>
      <c r="S616" s="239"/>
      <c r="T616" s="24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1" t="s">
        <v>147</v>
      </c>
      <c r="AU616" s="241" t="s">
        <v>145</v>
      </c>
      <c r="AV616" s="13" t="s">
        <v>145</v>
      </c>
      <c r="AW616" s="13" t="s">
        <v>32</v>
      </c>
      <c r="AX616" s="13" t="s">
        <v>76</v>
      </c>
      <c r="AY616" s="241" t="s">
        <v>139</v>
      </c>
    </row>
    <row r="617" s="13" customFormat="1">
      <c r="A617" s="13"/>
      <c r="B617" s="230"/>
      <c r="C617" s="231"/>
      <c r="D617" s="232" t="s">
        <v>147</v>
      </c>
      <c r="E617" s="233" t="s">
        <v>1</v>
      </c>
      <c r="F617" s="234" t="s">
        <v>270</v>
      </c>
      <c r="G617" s="231"/>
      <c r="H617" s="235">
        <v>56.850000000000001</v>
      </c>
      <c r="I617" s="236"/>
      <c r="J617" s="231"/>
      <c r="K617" s="231"/>
      <c r="L617" s="237"/>
      <c r="M617" s="238"/>
      <c r="N617" s="239"/>
      <c r="O617" s="239"/>
      <c r="P617" s="239"/>
      <c r="Q617" s="239"/>
      <c r="R617" s="239"/>
      <c r="S617" s="239"/>
      <c r="T617" s="24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1" t="s">
        <v>147</v>
      </c>
      <c r="AU617" s="241" t="s">
        <v>145</v>
      </c>
      <c r="AV617" s="13" t="s">
        <v>145</v>
      </c>
      <c r="AW617" s="13" t="s">
        <v>32</v>
      </c>
      <c r="AX617" s="13" t="s">
        <v>76</v>
      </c>
      <c r="AY617" s="241" t="s">
        <v>139</v>
      </c>
    </row>
    <row r="618" s="13" customFormat="1">
      <c r="A618" s="13"/>
      <c r="B618" s="230"/>
      <c r="C618" s="231"/>
      <c r="D618" s="232" t="s">
        <v>147</v>
      </c>
      <c r="E618" s="233" t="s">
        <v>1</v>
      </c>
      <c r="F618" s="234" t="s">
        <v>271</v>
      </c>
      <c r="G618" s="231"/>
      <c r="H618" s="235">
        <v>56.850000000000001</v>
      </c>
      <c r="I618" s="236"/>
      <c r="J618" s="231"/>
      <c r="K618" s="231"/>
      <c r="L618" s="237"/>
      <c r="M618" s="238"/>
      <c r="N618" s="239"/>
      <c r="O618" s="239"/>
      <c r="P618" s="239"/>
      <c r="Q618" s="239"/>
      <c r="R618" s="239"/>
      <c r="S618" s="239"/>
      <c r="T618" s="24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1" t="s">
        <v>147</v>
      </c>
      <c r="AU618" s="241" t="s">
        <v>145</v>
      </c>
      <c r="AV618" s="13" t="s">
        <v>145</v>
      </c>
      <c r="AW618" s="13" t="s">
        <v>32</v>
      </c>
      <c r="AX618" s="13" t="s">
        <v>76</v>
      </c>
      <c r="AY618" s="241" t="s">
        <v>139</v>
      </c>
    </row>
    <row r="619" s="13" customFormat="1">
      <c r="A619" s="13"/>
      <c r="B619" s="230"/>
      <c r="C619" s="231"/>
      <c r="D619" s="232" t="s">
        <v>147</v>
      </c>
      <c r="E619" s="233" t="s">
        <v>1</v>
      </c>
      <c r="F619" s="234" t="s">
        <v>272</v>
      </c>
      <c r="G619" s="231"/>
      <c r="H619" s="235">
        <v>76.5</v>
      </c>
      <c r="I619" s="236"/>
      <c r="J619" s="231"/>
      <c r="K619" s="231"/>
      <c r="L619" s="237"/>
      <c r="M619" s="238"/>
      <c r="N619" s="239"/>
      <c r="O619" s="239"/>
      <c r="P619" s="239"/>
      <c r="Q619" s="239"/>
      <c r="R619" s="239"/>
      <c r="S619" s="239"/>
      <c r="T619" s="24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1" t="s">
        <v>147</v>
      </c>
      <c r="AU619" s="241" t="s">
        <v>145</v>
      </c>
      <c r="AV619" s="13" t="s">
        <v>145</v>
      </c>
      <c r="AW619" s="13" t="s">
        <v>32</v>
      </c>
      <c r="AX619" s="13" t="s">
        <v>76</v>
      </c>
      <c r="AY619" s="241" t="s">
        <v>139</v>
      </c>
    </row>
    <row r="620" s="13" customFormat="1">
      <c r="A620" s="13"/>
      <c r="B620" s="230"/>
      <c r="C620" s="231"/>
      <c r="D620" s="232" t="s">
        <v>147</v>
      </c>
      <c r="E620" s="233" t="s">
        <v>1</v>
      </c>
      <c r="F620" s="234" t="s">
        <v>273</v>
      </c>
      <c r="G620" s="231"/>
      <c r="H620" s="235">
        <v>57</v>
      </c>
      <c r="I620" s="236"/>
      <c r="J620" s="231"/>
      <c r="K620" s="231"/>
      <c r="L620" s="237"/>
      <c r="M620" s="238"/>
      <c r="N620" s="239"/>
      <c r="O620" s="239"/>
      <c r="P620" s="239"/>
      <c r="Q620" s="239"/>
      <c r="R620" s="239"/>
      <c r="S620" s="239"/>
      <c r="T620" s="24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1" t="s">
        <v>147</v>
      </c>
      <c r="AU620" s="241" t="s">
        <v>145</v>
      </c>
      <c r="AV620" s="13" t="s">
        <v>145</v>
      </c>
      <c r="AW620" s="13" t="s">
        <v>32</v>
      </c>
      <c r="AX620" s="13" t="s">
        <v>76</v>
      </c>
      <c r="AY620" s="241" t="s">
        <v>139</v>
      </c>
    </row>
    <row r="621" s="13" customFormat="1">
      <c r="A621" s="13"/>
      <c r="B621" s="230"/>
      <c r="C621" s="231"/>
      <c r="D621" s="232" t="s">
        <v>147</v>
      </c>
      <c r="E621" s="233" t="s">
        <v>1</v>
      </c>
      <c r="F621" s="234" t="s">
        <v>274</v>
      </c>
      <c r="G621" s="231"/>
      <c r="H621" s="235">
        <v>42</v>
      </c>
      <c r="I621" s="236"/>
      <c r="J621" s="231"/>
      <c r="K621" s="231"/>
      <c r="L621" s="237"/>
      <c r="M621" s="238"/>
      <c r="N621" s="239"/>
      <c r="O621" s="239"/>
      <c r="P621" s="239"/>
      <c r="Q621" s="239"/>
      <c r="R621" s="239"/>
      <c r="S621" s="239"/>
      <c r="T621" s="240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1" t="s">
        <v>147</v>
      </c>
      <c r="AU621" s="241" t="s">
        <v>145</v>
      </c>
      <c r="AV621" s="13" t="s">
        <v>145</v>
      </c>
      <c r="AW621" s="13" t="s">
        <v>32</v>
      </c>
      <c r="AX621" s="13" t="s">
        <v>76</v>
      </c>
      <c r="AY621" s="241" t="s">
        <v>139</v>
      </c>
    </row>
    <row r="622" s="13" customFormat="1">
      <c r="A622" s="13"/>
      <c r="B622" s="230"/>
      <c r="C622" s="231"/>
      <c r="D622" s="232" t="s">
        <v>147</v>
      </c>
      <c r="E622" s="233" t="s">
        <v>1</v>
      </c>
      <c r="F622" s="234" t="s">
        <v>275</v>
      </c>
      <c r="G622" s="231"/>
      <c r="H622" s="235">
        <v>128.16</v>
      </c>
      <c r="I622" s="236"/>
      <c r="J622" s="231"/>
      <c r="K622" s="231"/>
      <c r="L622" s="237"/>
      <c r="M622" s="238"/>
      <c r="N622" s="239"/>
      <c r="O622" s="239"/>
      <c r="P622" s="239"/>
      <c r="Q622" s="239"/>
      <c r="R622" s="239"/>
      <c r="S622" s="239"/>
      <c r="T622" s="240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1" t="s">
        <v>147</v>
      </c>
      <c r="AU622" s="241" t="s">
        <v>145</v>
      </c>
      <c r="AV622" s="13" t="s">
        <v>145</v>
      </c>
      <c r="AW622" s="13" t="s">
        <v>32</v>
      </c>
      <c r="AX622" s="13" t="s">
        <v>76</v>
      </c>
      <c r="AY622" s="241" t="s">
        <v>139</v>
      </c>
    </row>
    <row r="623" s="13" customFormat="1">
      <c r="A623" s="13"/>
      <c r="B623" s="230"/>
      <c r="C623" s="231"/>
      <c r="D623" s="232" t="s">
        <v>147</v>
      </c>
      <c r="E623" s="233" t="s">
        <v>1</v>
      </c>
      <c r="F623" s="234" t="s">
        <v>914</v>
      </c>
      <c r="G623" s="231"/>
      <c r="H623" s="235">
        <v>-359.55000000000001</v>
      </c>
      <c r="I623" s="236"/>
      <c r="J623" s="231"/>
      <c r="K623" s="231"/>
      <c r="L623" s="237"/>
      <c r="M623" s="238"/>
      <c r="N623" s="239"/>
      <c r="O623" s="239"/>
      <c r="P623" s="239"/>
      <c r="Q623" s="239"/>
      <c r="R623" s="239"/>
      <c r="S623" s="239"/>
      <c r="T623" s="240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1" t="s">
        <v>147</v>
      </c>
      <c r="AU623" s="241" t="s">
        <v>145</v>
      </c>
      <c r="AV623" s="13" t="s">
        <v>145</v>
      </c>
      <c r="AW623" s="13" t="s">
        <v>32</v>
      </c>
      <c r="AX623" s="13" t="s">
        <v>76</v>
      </c>
      <c r="AY623" s="241" t="s">
        <v>139</v>
      </c>
    </row>
    <row r="624" s="14" customFormat="1">
      <c r="A624" s="14"/>
      <c r="B624" s="257"/>
      <c r="C624" s="258"/>
      <c r="D624" s="232" t="s">
        <v>147</v>
      </c>
      <c r="E624" s="259" t="s">
        <v>1</v>
      </c>
      <c r="F624" s="260" t="s">
        <v>182</v>
      </c>
      <c r="G624" s="258"/>
      <c r="H624" s="261">
        <v>432.43000000000001</v>
      </c>
      <c r="I624" s="262"/>
      <c r="J624" s="258"/>
      <c r="K624" s="258"/>
      <c r="L624" s="263"/>
      <c r="M624" s="270"/>
      <c r="N624" s="271"/>
      <c r="O624" s="271"/>
      <c r="P624" s="271"/>
      <c r="Q624" s="271"/>
      <c r="R624" s="271"/>
      <c r="S624" s="271"/>
      <c r="T624" s="27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67" t="s">
        <v>147</v>
      </c>
      <c r="AU624" s="267" t="s">
        <v>145</v>
      </c>
      <c r="AV624" s="14" t="s">
        <v>144</v>
      </c>
      <c r="AW624" s="14" t="s">
        <v>32</v>
      </c>
      <c r="AX624" s="14" t="s">
        <v>84</v>
      </c>
      <c r="AY624" s="267" t="s">
        <v>139</v>
      </c>
    </row>
    <row r="625" s="2" customFormat="1" ht="6.96" customHeight="1">
      <c r="A625" s="37"/>
      <c r="B625" s="65"/>
      <c r="C625" s="66"/>
      <c r="D625" s="66"/>
      <c r="E625" s="66"/>
      <c r="F625" s="66"/>
      <c r="G625" s="66"/>
      <c r="H625" s="66"/>
      <c r="I625" s="66"/>
      <c r="J625" s="66"/>
      <c r="K625" s="66"/>
      <c r="L625" s="43"/>
      <c r="M625" s="37"/>
      <c r="O625" s="37"/>
      <c r="P625" s="37"/>
      <c r="Q625" s="37"/>
      <c r="R625" s="37"/>
      <c r="S625" s="37"/>
      <c r="T625" s="37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</row>
  </sheetData>
  <sheetProtection sheet="1" autoFilter="0" formatColumns="0" formatRows="0" objects="1" scenarios="1" spinCount="100000" saltValue="KD+z1W8H7oKeMm3M4J4/n1Iqlhvq8RJ2Pxj/l6oOzfzMmERMj9d5Rx+8GLl2Tl8ssfbJTgXoZhz5OsL6Tht6VA==" hashValue="8NVJH550jaEe9TisrlHP+iwHQ39yfHH+Oe6BUOoi53fVzQcALrS67DgxvhxrfM+zO7eNsTScwBSDiiWIEGySWQ==" algorithmName="SHA-512" password="CC35"/>
  <autoFilter ref="C136:K62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Dětský domov Rovečné -  Rekonstrukce ÚT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915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15. 3. 2024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ROUND((SUM(BE126:BE228)),  2)</f>
        <v>0</v>
      </c>
      <c r="G33" s="37"/>
      <c r="H33" s="37"/>
      <c r="I33" s="154">
        <v>0.20999999999999999</v>
      </c>
      <c r="J33" s="153">
        <f>ROUND(((SUM(BE126:BE228))*I33),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ROUND((SUM(BF126:BF228)),  2)</f>
        <v>0</v>
      </c>
      <c r="G34" s="37"/>
      <c r="H34" s="37"/>
      <c r="I34" s="154">
        <v>0.12</v>
      </c>
      <c r="J34" s="153">
        <f>ROUND(((SUM(BF126:BF228))*I34),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ROUND((SUM(BG126:BG228)),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ROUND((SUM(BH126:BH228)),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ROUND((SUM(BI126:BI228)),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Dětský domov Rovečné -  Rekonstrukce ÚT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D.1.4.1 - ústřední vytápění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Rovečné č.p. 40</v>
      </c>
      <c r="G89" s="39"/>
      <c r="H89" s="39"/>
      <c r="I89" s="31" t="s">
        <v>22</v>
      </c>
      <c r="J89" s="78" t="str">
        <f>IF(J12="","",J12)</f>
        <v>15. 3. 2024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57/1882, Jihlava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111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114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J133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8"/>
      <c r="C100" s="179"/>
      <c r="D100" s="180" t="s">
        <v>119</v>
      </c>
      <c r="E100" s="181"/>
      <c r="F100" s="181"/>
      <c r="G100" s="181"/>
      <c r="H100" s="181"/>
      <c r="I100" s="181"/>
      <c r="J100" s="182">
        <f>J139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4"/>
      <c r="C101" s="185"/>
      <c r="D101" s="186" t="s">
        <v>120</v>
      </c>
      <c r="E101" s="187"/>
      <c r="F101" s="187"/>
      <c r="G101" s="187"/>
      <c r="H101" s="187"/>
      <c r="I101" s="187"/>
      <c r="J101" s="188">
        <f>J140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916</v>
      </c>
      <c r="E102" s="187"/>
      <c r="F102" s="187"/>
      <c r="G102" s="187"/>
      <c r="H102" s="187"/>
      <c r="I102" s="187"/>
      <c r="J102" s="188">
        <f>J147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917</v>
      </c>
      <c r="E103" s="187"/>
      <c r="F103" s="187"/>
      <c r="G103" s="187"/>
      <c r="H103" s="187"/>
      <c r="I103" s="187"/>
      <c r="J103" s="188">
        <f>J151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918</v>
      </c>
      <c r="E104" s="187"/>
      <c r="F104" s="187"/>
      <c r="G104" s="187"/>
      <c r="H104" s="187"/>
      <c r="I104" s="187"/>
      <c r="J104" s="188">
        <f>J171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919</v>
      </c>
      <c r="E105" s="187"/>
      <c r="F105" s="187"/>
      <c r="G105" s="187"/>
      <c r="H105" s="187"/>
      <c r="I105" s="187"/>
      <c r="J105" s="188">
        <f>J186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920</v>
      </c>
      <c r="E106" s="187"/>
      <c r="F106" s="187"/>
      <c r="G106" s="187"/>
      <c r="H106" s="187"/>
      <c r="I106" s="187"/>
      <c r="J106" s="188">
        <f>J225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124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 xml:space="preserve">Dětský domov Rovečné -  Rekonstrukce ÚT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D.1.4.1 - ústřední vytápění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>Rovečné č.p. 40</v>
      </c>
      <c r="G120" s="39"/>
      <c r="H120" s="39"/>
      <c r="I120" s="31" t="s">
        <v>22</v>
      </c>
      <c r="J120" s="78" t="str">
        <f>IF(J12="","",J12)</f>
        <v>15. 3. 2024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40.05" customHeight="1">
      <c r="A122" s="37"/>
      <c r="B122" s="38"/>
      <c r="C122" s="31" t="s">
        <v>24</v>
      </c>
      <c r="D122" s="39"/>
      <c r="E122" s="39"/>
      <c r="F122" s="26" t="str">
        <f>E15</f>
        <v>Kraj Vysočina, Žižkova 57/1882, Jihlava</v>
      </c>
      <c r="G122" s="39"/>
      <c r="H122" s="39"/>
      <c r="I122" s="31" t="s">
        <v>30</v>
      </c>
      <c r="J122" s="35" t="str">
        <f>E21</f>
        <v>Filip Marek, Brněnská 326/34, Žďár nad Sázavou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40.05" customHeight="1">
      <c r="A123" s="37"/>
      <c r="B123" s="38"/>
      <c r="C123" s="31" t="s">
        <v>28</v>
      </c>
      <c r="D123" s="39"/>
      <c r="E123" s="39"/>
      <c r="F123" s="26" t="str">
        <f>IF(E18="","",E18)</f>
        <v>Vyplň údaj</v>
      </c>
      <c r="G123" s="39"/>
      <c r="H123" s="39"/>
      <c r="I123" s="31" t="s">
        <v>33</v>
      </c>
      <c r="J123" s="35" t="str">
        <f>E24</f>
        <v>Filip Marek, Brněnská 326/34, Žďár nad Sázavou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125</v>
      </c>
      <c r="D125" s="193" t="s">
        <v>61</v>
      </c>
      <c r="E125" s="193" t="s">
        <v>57</v>
      </c>
      <c r="F125" s="193" t="s">
        <v>58</v>
      </c>
      <c r="G125" s="193" t="s">
        <v>126</v>
      </c>
      <c r="H125" s="193" t="s">
        <v>127</v>
      </c>
      <c r="I125" s="193" t="s">
        <v>128</v>
      </c>
      <c r="J125" s="194" t="s">
        <v>100</v>
      </c>
      <c r="K125" s="195" t="s">
        <v>129</v>
      </c>
      <c r="L125" s="196"/>
      <c r="M125" s="99" t="s">
        <v>1</v>
      </c>
      <c r="N125" s="100" t="s">
        <v>40</v>
      </c>
      <c r="O125" s="100" t="s">
        <v>130</v>
      </c>
      <c r="P125" s="100" t="s">
        <v>131</v>
      </c>
      <c r="Q125" s="100" t="s">
        <v>132</v>
      </c>
      <c r="R125" s="100" t="s">
        <v>133</v>
      </c>
      <c r="S125" s="100" t="s">
        <v>134</v>
      </c>
      <c r="T125" s="101" t="s">
        <v>135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136</v>
      </c>
      <c r="D126" s="39"/>
      <c r="E126" s="39"/>
      <c r="F126" s="39"/>
      <c r="G126" s="39"/>
      <c r="H126" s="39"/>
      <c r="I126" s="39"/>
      <c r="J126" s="197">
        <f>BK126</f>
        <v>0</v>
      </c>
      <c r="K126" s="39"/>
      <c r="L126" s="43"/>
      <c r="M126" s="102"/>
      <c r="N126" s="198"/>
      <c r="O126" s="103"/>
      <c r="P126" s="199">
        <f>P127+P139</f>
        <v>0</v>
      </c>
      <c r="Q126" s="103"/>
      <c r="R126" s="199">
        <f>R127+R139</f>
        <v>1.661319</v>
      </c>
      <c r="S126" s="103"/>
      <c r="T126" s="200">
        <f>T127+T139</f>
        <v>7.0856600000000007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75</v>
      </c>
      <c r="AU126" s="16" t="s">
        <v>102</v>
      </c>
      <c r="BK126" s="201">
        <f>BK127+BK139</f>
        <v>0</v>
      </c>
    </row>
    <row r="127" s="12" customFormat="1" ht="25.92" customHeight="1">
      <c r="A127" s="12"/>
      <c r="B127" s="202"/>
      <c r="C127" s="203"/>
      <c r="D127" s="204" t="s">
        <v>75</v>
      </c>
      <c r="E127" s="205" t="s">
        <v>346</v>
      </c>
      <c r="F127" s="205" t="s">
        <v>347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P128+P133</f>
        <v>0</v>
      </c>
      <c r="Q127" s="210"/>
      <c r="R127" s="211">
        <f>R128+R133</f>
        <v>0</v>
      </c>
      <c r="S127" s="210"/>
      <c r="T127" s="212">
        <f>T128+T133</f>
        <v>3.508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75</v>
      </c>
      <c r="AU127" s="214" t="s">
        <v>76</v>
      </c>
      <c r="AY127" s="213" t="s">
        <v>139</v>
      </c>
      <c r="BK127" s="215">
        <f>BK128+BK133</f>
        <v>0</v>
      </c>
    </row>
    <row r="128" s="12" customFormat="1" ht="22.8" customHeight="1">
      <c r="A128" s="12"/>
      <c r="B128" s="202"/>
      <c r="C128" s="203"/>
      <c r="D128" s="204" t="s">
        <v>75</v>
      </c>
      <c r="E128" s="268" t="s">
        <v>198</v>
      </c>
      <c r="F128" s="268" t="s">
        <v>391</v>
      </c>
      <c r="G128" s="203"/>
      <c r="H128" s="203"/>
      <c r="I128" s="206"/>
      <c r="J128" s="269">
        <f>BK128</f>
        <v>0</v>
      </c>
      <c r="K128" s="203"/>
      <c r="L128" s="208"/>
      <c r="M128" s="209"/>
      <c r="N128" s="210"/>
      <c r="O128" s="210"/>
      <c r="P128" s="211">
        <f>SUM(P129:P132)</f>
        <v>0</v>
      </c>
      <c r="Q128" s="210"/>
      <c r="R128" s="211">
        <f>SUM(R129:R132)</f>
        <v>0</v>
      </c>
      <c r="S128" s="210"/>
      <c r="T128" s="212">
        <f>SUM(T129:T132)</f>
        <v>3.508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84</v>
      </c>
      <c r="AY128" s="213" t="s">
        <v>139</v>
      </c>
      <c r="BK128" s="215">
        <f>SUM(BK129:BK132)</f>
        <v>0</v>
      </c>
    </row>
    <row r="129" s="2" customFormat="1" ht="24.15" customHeight="1">
      <c r="A129" s="37"/>
      <c r="B129" s="38"/>
      <c r="C129" s="216" t="s">
        <v>84</v>
      </c>
      <c r="D129" s="216" t="s">
        <v>140</v>
      </c>
      <c r="E129" s="217" t="s">
        <v>921</v>
      </c>
      <c r="F129" s="218" t="s">
        <v>922</v>
      </c>
      <c r="G129" s="219" t="s">
        <v>186</v>
      </c>
      <c r="H129" s="220">
        <v>220</v>
      </c>
      <c r="I129" s="221"/>
      <c r="J129" s="222">
        <f>ROUND(I129*H129,2)</f>
        <v>0</v>
      </c>
      <c r="K129" s="223"/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0.012999999999999999</v>
      </c>
      <c r="T129" s="227">
        <f>S129*H129</f>
        <v>2.8599999999999999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144</v>
      </c>
      <c r="AT129" s="228" t="s">
        <v>140</v>
      </c>
      <c r="AU129" s="228" t="s">
        <v>145</v>
      </c>
      <c r="AY129" s="16" t="s">
        <v>139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145</v>
      </c>
      <c r="BK129" s="229">
        <f>ROUND(I129*H129,2)</f>
        <v>0</v>
      </c>
      <c r="BL129" s="16" t="s">
        <v>144</v>
      </c>
      <c r="BM129" s="228" t="s">
        <v>923</v>
      </c>
    </row>
    <row r="130" s="13" customFormat="1">
      <c r="A130" s="13"/>
      <c r="B130" s="230"/>
      <c r="C130" s="231"/>
      <c r="D130" s="232" t="s">
        <v>147</v>
      </c>
      <c r="E130" s="233" t="s">
        <v>1</v>
      </c>
      <c r="F130" s="234" t="s">
        <v>924</v>
      </c>
      <c r="G130" s="231"/>
      <c r="H130" s="235">
        <v>220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147</v>
      </c>
      <c r="AU130" s="241" t="s">
        <v>145</v>
      </c>
      <c r="AV130" s="13" t="s">
        <v>145</v>
      </c>
      <c r="AW130" s="13" t="s">
        <v>32</v>
      </c>
      <c r="AX130" s="13" t="s">
        <v>84</v>
      </c>
      <c r="AY130" s="241" t="s">
        <v>139</v>
      </c>
    </row>
    <row r="131" s="2" customFormat="1" ht="24.15" customHeight="1">
      <c r="A131" s="37"/>
      <c r="B131" s="38"/>
      <c r="C131" s="216" t="s">
        <v>145</v>
      </c>
      <c r="D131" s="216" t="s">
        <v>140</v>
      </c>
      <c r="E131" s="217" t="s">
        <v>925</v>
      </c>
      <c r="F131" s="218" t="s">
        <v>926</v>
      </c>
      <c r="G131" s="219" t="s">
        <v>186</v>
      </c>
      <c r="H131" s="220">
        <v>24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0.027</v>
      </c>
      <c r="T131" s="227">
        <f>S131*H131</f>
        <v>0.64800000000000002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144</v>
      </c>
      <c r="AT131" s="228" t="s">
        <v>140</v>
      </c>
      <c r="AU131" s="228" t="s">
        <v>145</v>
      </c>
      <c r="AY131" s="16" t="s">
        <v>139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145</v>
      </c>
      <c r="BK131" s="229">
        <f>ROUND(I131*H131,2)</f>
        <v>0</v>
      </c>
      <c r="BL131" s="16" t="s">
        <v>144</v>
      </c>
      <c r="BM131" s="228" t="s">
        <v>927</v>
      </c>
    </row>
    <row r="132" s="13" customFormat="1">
      <c r="A132" s="13"/>
      <c r="B132" s="230"/>
      <c r="C132" s="231"/>
      <c r="D132" s="232" t="s">
        <v>147</v>
      </c>
      <c r="E132" s="233" t="s">
        <v>1</v>
      </c>
      <c r="F132" s="234" t="s">
        <v>928</v>
      </c>
      <c r="G132" s="231"/>
      <c r="H132" s="235">
        <v>24</v>
      </c>
      <c r="I132" s="236"/>
      <c r="J132" s="231"/>
      <c r="K132" s="231"/>
      <c r="L132" s="237"/>
      <c r="M132" s="238"/>
      <c r="N132" s="239"/>
      <c r="O132" s="239"/>
      <c r="P132" s="239"/>
      <c r="Q132" s="239"/>
      <c r="R132" s="239"/>
      <c r="S132" s="239"/>
      <c r="T132" s="24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1" t="s">
        <v>147</v>
      </c>
      <c r="AU132" s="241" t="s">
        <v>145</v>
      </c>
      <c r="AV132" s="13" t="s">
        <v>145</v>
      </c>
      <c r="AW132" s="13" t="s">
        <v>32</v>
      </c>
      <c r="AX132" s="13" t="s">
        <v>84</v>
      </c>
      <c r="AY132" s="241" t="s">
        <v>139</v>
      </c>
    </row>
    <row r="133" s="12" customFormat="1" ht="22.8" customHeight="1">
      <c r="A133" s="12"/>
      <c r="B133" s="202"/>
      <c r="C133" s="203"/>
      <c r="D133" s="204" t="s">
        <v>75</v>
      </c>
      <c r="E133" s="268" t="s">
        <v>471</v>
      </c>
      <c r="F133" s="268" t="s">
        <v>472</v>
      </c>
      <c r="G133" s="203"/>
      <c r="H133" s="203"/>
      <c r="I133" s="206"/>
      <c r="J133" s="269">
        <f>BK133</f>
        <v>0</v>
      </c>
      <c r="K133" s="203"/>
      <c r="L133" s="208"/>
      <c r="M133" s="209"/>
      <c r="N133" s="210"/>
      <c r="O133" s="210"/>
      <c r="P133" s="211">
        <f>SUM(P134:P138)</f>
        <v>0</v>
      </c>
      <c r="Q133" s="210"/>
      <c r="R133" s="211">
        <f>SUM(R134:R138)</f>
        <v>0</v>
      </c>
      <c r="S133" s="210"/>
      <c r="T133" s="212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84</v>
      </c>
      <c r="AT133" s="214" t="s">
        <v>75</v>
      </c>
      <c r="AU133" s="214" t="s">
        <v>84</v>
      </c>
      <c r="AY133" s="213" t="s">
        <v>139</v>
      </c>
      <c r="BK133" s="215">
        <f>SUM(BK134:BK138)</f>
        <v>0</v>
      </c>
    </row>
    <row r="134" s="2" customFormat="1" ht="24.15" customHeight="1">
      <c r="A134" s="37"/>
      <c r="B134" s="38"/>
      <c r="C134" s="216" t="s">
        <v>153</v>
      </c>
      <c r="D134" s="216" t="s">
        <v>140</v>
      </c>
      <c r="E134" s="217" t="s">
        <v>929</v>
      </c>
      <c r="F134" s="218" t="s">
        <v>930</v>
      </c>
      <c r="G134" s="219" t="s">
        <v>208</v>
      </c>
      <c r="H134" s="220">
        <v>7.0860000000000003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144</v>
      </c>
      <c r="AT134" s="228" t="s">
        <v>140</v>
      </c>
      <c r="AU134" s="228" t="s">
        <v>145</v>
      </c>
      <c r="AY134" s="16" t="s">
        <v>139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145</v>
      </c>
      <c r="BK134" s="229">
        <f>ROUND(I134*H134,2)</f>
        <v>0</v>
      </c>
      <c r="BL134" s="16" t="s">
        <v>144</v>
      </c>
      <c r="BM134" s="228" t="s">
        <v>931</v>
      </c>
    </row>
    <row r="135" s="2" customFormat="1" ht="24.15" customHeight="1">
      <c r="A135" s="37"/>
      <c r="B135" s="38"/>
      <c r="C135" s="216" t="s">
        <v>144</v>
      </c>
      <c r="D135" s="216" t="s">
        <v>140</v>
      </c>
      <c r="E135" s="217" t="s">
        <v>487</v>
      </c>
      <c r="F135" s="218" t="s">
        <v>488</v>
      </c>
      <c r="G135" s="219" t="s">
        <v>208</v>
      </c>
      <c r="H135" s="220">
        <v>7.0860000000000003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144</v>
      </c>
      <c r="AT135" s="228" t="s">
        <v>140</v>
      </c>
      <c r="AU135" s="228" t="s">
        <v>145</v>
      </c>
      <c r="AY135" s="16" t="s">
        <v>139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145</v>
      </c>
      <c r="BK135" s="229">
        <f>ROUND(I135*H135,2)</f>
        <v>0</v>
      </c>
      <c r="BL135" s="16" t="s">
        <v>144</v>
      </c>
      <c r="BM135" s="228" t="s">
        <v>932</v>
      </c>
    </row>
    <row r="136" s="2" customFormat="1" ht="24.15" customHeight="1">
      <c r="A136" s="37"/>
      <c r="B136" s="38"/>
      <c r="C136" s="216" t="s">
        <v>166</v>
      </c>
      <c r="D136" s="216" t="s">
        <v>140</v>
      </c>
      <c r="E136" s="217" t="s">
        <v>491</v>
      </c>
      <c r="F136" s="218" t="s">
        <v>492</v>
      </c>
      <c r="G136" s="219" t="s">
        <v>208</v>
      </c>
      <c r="H136" s="220">
        <v>141.72</v>
      </c>
      <c r="I136" s="221"/>
      <c r="J136" s="222">
        <f>ROUND(I136*H136,2)</f>
        <v>0</v>
      </c>
      <c r="K136" s="223"/>
      <c r="L136" s="43"/>
      <c r="M136" s="224" t="s">
        <v>1</v>
      </c>
      <c r="N136" s="225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144</v>
      </c>
      <c r="AT136" s="228" t="s">
        <v>140</v>
      </c>
      <c r="AU136" s="228" t="s">
        <v>145</v>
      </c>
      <c r="AY136" s="16" t="s">
        <v>139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145</v>
      </c>
      <c r="BK136" s="229">
        <f>ROUND(I136*H136,2)</f>
        <v>0</v>
      </c>
      <c r="BL136" s="16" t="s">
        <v>144</v>
      </c>
      <c r="BM136" s="228" t="s">
        <v>933</v>
      </c>
    </row>
    <row r="137" s="13" customFormat="1">
      <c r="A137" s="13"/>
      <c r="B137" s="230"/>
      <c r="C137" s="231"/>
      <c r="D137" s="232" t="s">
        <v>147</v>
      </c>
      <c r="E137" s="231"/>
      <c r="F137" s="234" t="s">
        <v>934</v>
      </c>
      <c r="G137" s="231"/>
      <c r="H137" s="235">
        <v>141.72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1" t="s">
        <v>147</v>
      </c>
      <c r="AU137" s="241" t="s">
        <v>145</v>
      </c>
      <c r="AV137" s="13" t="s">
        <v>145</v>
      </c>
      <c r="AW137" s="13" t="s">
        <v>4</v>
      </c>
      <c r="AX137" s="13" t="s">
        <v>84</v>
      </c>
      <c r="AY137" s="241" t="s">
        <v>139</v>
      </c>
    </row>
    <row r="138" s="2" customFormat="1" ht="33" customHeight="1">
      <c r="A138" s="37"/>
      <c r="B138" s="38"/>
      <c r="C138" s="216" t="s">
        <v>183</v>
      </c>
      <c r="D138" s="216" t="s">
        <v>140</v>
      </c>
      <c r="E138" s="217" t="s">
        <v>496</v>
      </c>
      <c r="F138" s="218" t="s">
        <v>497</v>
      </c>
      <c r="G138" s="219" t="s">
        <v>208</v>
      </c>
      <c r="H138" s="220">
        <v>7.0860000000000003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144</v>
      </c>
      <c r="AT138" s="228" t="s">
        <v>140</v>
      </c>
      <c r="AU138" s="228" t="s">
        <v>145</v>
      </c>
      <c r="AY138" s="16" t="s">
        <v>139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145</v>
      </c>
      <c r="BK138" s="229">
        <f>ROUND(I138*H138,2)</f>
        <v>0</v>
      </c>
      <c r="BL138" s="16" t="s">
        <v>144</v>
      </c>
      <c r="BM138" s="228" t="s">
        <v>935</v>
      </c>
    </row>
    <row r="139" s="12" customFormat="1" ht="25.92" customHeight="1">
      <c r="A139" s="12"/>
      <c r="B139" s="202"/>
      <c r="C139" s="203"/>
      <c r="D139" s="204" t="s">
        <v>75</v>
      </c>
      <c r="E139" s="205" t="s">
        <v>733</v>
      </c>
      <c r="F139" s="205" t="s">
        <v>734</v>
      </c>
      <c r="G139" s="203"/>
      <c r="H139" s="203"/>
      <c r="I139" s="206"/>
      <c r="J139" s="207">
        <f>BK139</f>
        <v>0</v>
      </c>
      <c r="K139" s="203"/>
      <c r="L139" s="208"/>
      <c r="M139" s="209"/>
      <c r="N139" s="210"/>
      <c r="O139" s="210"/>
      <c r="P139" s="211">
        <f>P140+P147+P151+P171+P186+P225</f>
        <v>0</v>
      </c>
      <c r="Q139" s="210"/>
      <c r="R139" s="211">
        <f>R140+R147+R151+R171+R186+R225</f>
        <v>1.661319</v>
      </c>
      <c r="S139" s="210"/>
      <c r="T139" s="212">
        <f>T140+T147+T151+T171+T186+T225</f>
        <v>3.5776600000000003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145</v>
      </c>
      <c r="AT139" s="214" t="s">
        <v>75</v>
      </c>
      <c r="AU139" s="214" t="s">
        <v>76</v>
      </c>
      <c r="AY139" s="213" t="s">
        <v>139</v>
      </c>
      <c r="BK139" s="215">
        <f>BK140+BK147+BK151+BK171+BK186+BK225</f>
        <v>0</v>
      </c>
    </row>
    <row r="140" s="12" customFormat="1" ht="22.8" customHeight="1">
      <c r="A140" s="12"/>
      <c r="B140" s="202"/>
      <c r="C140" s="203"/>
      <c r="D140" s="204" t="s">
        <v>75</v>
      </c>
      <c r="E140" s="268" t="s">
        <v>735</v>
      </c>
      <c r="F140" s="268" t="s">
        <v>736</v>
      </c>
      <c r="G140" s="203"/>
      <c r="H140" s="203"/>
      <c r="I140" s="206"/>
      <c r="J140" s="269">
        <f>BK140</f>
        <v>0</v>
      </c>
      <c r="K140" s="203"/>
      <c r="L140" s="208"/>
      <c r="M140" s="209"/>
      <c r="N140" s="210"/>
      <c r="O140" s="210"/>
      <c r="P140" s="211">
        <f>SUM(P141:P146)</f>
        <v>0</v>
      </c>
      <c r="Q140" s="210"/>
      <c r="R140" s="211">
        <f>SUM(R141:R146)</f>
        <v>0.033789</v>
      </c>
      <c r="S140" s="210"/>
      <c r="T140" s="212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145</v>
      </c>
      <c r="AT140" s="214" t="s">
        <v>75</v>
      </c>
      <c r="AU140" s="214" t="s">
        <v>84</v>
      </c>
      <c r="AY140" s="213" t="s">
        <v>139</v>
      </c>
      <c r="BK140" s="215">
        <f>SUM(BK141:BK146)</f>
        <v>0</v>
      </c>
    </row>
    <row r="141" s="2" customFormat="1" ht="33" customHeight="1">
      <c r="A141" s="37"/>
      <c r="B141" s="38"/>
      <c r="C141" s="216" t="s">
        <v>191</v>
      </c>
      <c r="D141" s="216" t="s">
        <v>140</v>
      </c>
      <c r="E141" s="217" t="s">
        <v>936</v>
      </c>
      <c r="F141" s="218" t="s">
        <v>937</v>
      </c>
      <c r="G141" s="219" t="s">
        <v>186</v>
      </c>
      <c r="H141" s="220">
        <v>60</v>
      </c>
      <c r="I141" s="221"/>
      <c r="J141" s="222">
        <f>ROUND(I141*H141,2)</f>
        <v>0</v>
      </c>
      <c r="K141" s="223"/>
      <c r="L141" s="43"/>
      <c r="M141" s="224" t="s">
        <v>1</v>
      </c>
      <c r="N141" s="225" t="s">
        <v>42</v>
      </c>
      <c r="O141" s="90"/>
      <c r="P141" s="226">
        <f>O141*H141</f>
        <v>0</v>
      </c>
      <c r="Q141" s="226">
        <v>0.00019000000000000001</v>
      </c>
      <c r="R141" s="226">
        <f>Q141*H141</f>
        <v>0.0114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162</v>
      </c>
      <c r="AT141" s="228" t="s">
        <v>140</v>
      </c>
      <c r="AU141" s="228" t="s">
        <v>145</v>
      </c>
      <c r="AY141" s="16" t="s">
        <v>139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145</v>
      </c>
      <c r="BK141" s="229">
        <f>ROUND(I141*H141,2)</f>
        <v>0</v>
      </c>
      <c r="BL141" s="16" t="s">
        <v>162</v>
      </c>
      <c r="BM141" s="228" t="s">
        <v>938</v>
      </c>
    </row>
    <row r="142" s="2" customFormat="1">
      <c r="A142" s="37"/>
      <c r="B142" s="38"/>
      <c r="C142" s="39"/>
      <c r="D142" s="232" t="s">
        <v>171</v>
      </c>
      <c r="E142" s="39"/>
      <c r="F142" s="253" t="s">
        <v>939</v>
      </c>
      <c r="G142" s="39"/>
      <c r="H142" s="39"/>
      <c r="I142" s="254"/>
      <c r="J142" s="39"/>
      <c r="K142" s="39"/>
      <c r="L142" s="43"/>
      <c r="M142" s="255"/>
      <c r="N142" s="256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171</v>
      </c>
      <c r="AU142" s="16" t="s">
        <v>145</v>
      </c>
    </row>
    <row r="143" s="2" customFormat="1" ht="24.15" customHeight="1">
      <c r="A143" s="37"/>
      <c r="B143" s="38"/>
      <c r="C143" s="242" t="s">
        <v>157</v>
      </c>
      <c r="D143" s="242" t="s">
        <v>154</v>
      </c>
      <c r="E143" s="243" t="s">
        <v>940</v>
      </c>
      <c r="F143" s="244" t="s">
        <v>941</v>
      </c>
      <c r="G143" s="245" t="s">
        <v>186</v>
      </c>
      <c r="H143" s="246">
        <v>5.0999999999999996</v>
      </c>
      <c r="I143" s="247"/>
      <c r="J143" s="248">
        <f>ROUND(I143*H143,2)</f>
        <v>0</v>
      </c>
      <c r="K143" s="249"/>
      <c r="L143" s="250"/>
      <c r="M143" s="251" t="s">
        <v>1</v>
      </c>
      <c r="N143" s="252" t="s">
        <v>42</v>
      </c>
      <c r="O143" s="90"/>
      <c r="P143" s="226">
        <f>O143*H143</f>
        <v>0</v>
      </c>
      <c r="Q143" s="226">
        <v>0.00032000000000000003</v>
      </c>
      <c r="R143" s="226">
        <f>Q143*H143</f>
        <v>0.001632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161</v>
      </c>
      <c r="AT143" s="228" t="s">
        <v>154</v>
      </c>
      <c r="AU143" s="228" t="s">
        <v>145</v>
      </c>
      <c r="AY143" s="16" t="s">
        <v>139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145</v>
      </c>
      <c r="BK143" s="229">
        <f>ROUND(I143*H143,2)</f>
        <v>0</v>
      </c>
      <c r="BL143" s="16" t="s">
        <v>162</v>
      </c>
      <c r="BM143" s="228" t="s">
        <v>942</v>
      </c>
    </row>
    <row r="144" s="13" customFormat="1">
      <c r="A144" s="13"/>
      <c r="B144" s="230"/>
      <c r="C144" s="231"/>
      <c r="D144" s="232" t="s">
        <v>147</v>
      </c>
      <c r="E144" s="231"/>
      <c r="F144" s="234" t="s">
        <v>943</v>
      </c>
      <c r="G144" s="231"/>
      <c r="H144" s="235">
        <v>5.0999999999999996</v>
      </c>
      <c r="I144" s="236"/>
      <c r="J144" s="231"/>
      <c r="K144" s="231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147</v>
      </c>
      <c r="AU144" s="241" t="s">
        <v>145</v>
      </c>
      <c r="AV144" s="13" t="s">
        <v>145</v>
      </c>
      <c r="AW144" s="13" t="s">
        <v>4</v>
      </c>
      <c r="AX144" s="13" t="s">
        <v>84</v>
      </c>
      <c r="AY144" s="241" t="s">
        <v>139</v>
      </c>
    </row>
    <row r="145" s="2" customFormat="1" ht="24.15" customHeight="1">
      <c r="A145" s="37"/>
      <c r="B145" s="38"/>
      <c r="C145" s="242" t="s">
        <v>198</v>
      </c>
      <c r="D145" s="242" t="s">
        <v>154</v>
      </c>
      <c r="E145" s="243" t="s">
        <v>944</v>
      </c>
      <c r="F145" s="244" t="s">
        <v>945</v>
      </c>
      <c r="G145" s="245" t="s">
        <v>186</v>
      </c>
      <c r="H145" s="246">
        <v>56.100000000000001</v>
      </c>
      <c r="I145" s="247"/>
      <c r="J145" s="248">
        <f>ROUND(I145*H145,2)</f>
        <v>0</v>
      </c>
      <c r="K145" s="249"/>
      <c r="L145" s="250"/>
      <c r="M145" s="251" t="s">
        <v>1</v>
      </c>
      <c r="N145" s="252" t="s">
        <v>42</v>
      </c>
      <c r="O145" s="90"/>
      <c r="P145" s="226">
        <f>O145*H145</f>
        <v>0</v>
      </c>
      <c r="Q145" s="226">
        <v>0.00036999999999999999</v>
      </c>
      <c r="R145" s="226">
        <f>Q145*H145</f>
        <v>0.020757000000000001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161</v>
      </c>
      <c r="AT145" s="228" t="s">
        <v>154</v>
      </c>
      <c r="AU145" s="228" t="s">
        <v>145</v>
      </c>
      <c r="AY145" s="16" t="s">
        <v>139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145</v>
      </c>
      <c r="BK145" s="229">
        <f>ROUND(I145*H145,2)</f>
        <v>0</v>
      </c>
      <c r="BL145" s="16" t="s">
        <v>162</v>
      </c>
      <c r="BM145" s="228" t="s">
        <v>946</v>
      </c>
    </row>
    <row r="146" s="13" customFormat="1">
      <c r="A146" s="13"/>
      <c r="B146" s="230"/>
      <c r="C146" s="231"/>
      <c r="D146" s="232" t="s">
        <v>147</v>
      </c>
      <c r="E146" s="231"/>
      <c r="F146" s="234" t="s">
        <v>947</v>
      </c>
      <c r="G146" s="231"/>
      <c r="H146" s="235">
        <v>56.100000000000001</v>
      </c>
      <c r="I146" s="236"/>
      <c r="J146" s="231"/>
      <c r="K146" s="231"/>
      <c r="L146" s="237"/>
      <c r="M146" s="238"/>
      <c r="N146" s="239"/>
      <c r="O146" s="239"/>
      <c r="P146" s="239"/>
      <c r="Q146" s="239"/>
      <c r="R146" s="239"/>
      <c r="S146" s="239"/>
      <c r="T146" s="24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1" t="s">
        <v>147</v>
      </c>
      <c r="AU146" s="241" t="s">
        <v>145</v>
      </c>
      <c r="AV146" s="13" t="s">
        <v>145</v>
      </c>
      <c r="AW146" s="13" t="s">
        <v>4</v>
      </c>
      <c r="AX146" s="13" t="s">
        <v>84</v>
      </c>
      <c r="AY146" s="241" t="s">
        <v>139</v>
      </c>
    </row>
    <row r="147" s="12" customFormat="1" ht="22.8" customHeight="1">
      <c r="A147" s="12"/>
      <c r="B147" s="202"/>
      <c r="C147" s="203"/>
      <c r="D147" s="204" t="s">
        <v>75</v>
      </c>
      <c r="E147" s="268" t="s">
        <v>948</v>
      </c>
      <c r="F147" s="268" t="s">
        <v>949</v>
      </c>
      <c r="G147" s="203"/>
      <c r="H147" s="203"/>
      <c r="I147" s="206"/>
      <c r="J147" s="269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0.01098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145</v>
      </c>
      <c r="AT147" s="214" t="s">
        <v>75</v>
      </c>
      <c r="AU147" s="214" t="s">
        <v>84</v>
      </c>
      <c r="AY147" s="213" t="s">
        <v>139</v>
      </c>
      <c r="BK147" s="215">
        <f>SUM(BK148:BK150)</f>
        <v>0</v>
      </c>
    </row>
    <row r="148" s="2" customFormat="1" ht="37.8" customHeight="1">
      <c r="A148" s="37"/>
      <c r="B148" s="38"/>
      <c r="C148" s="216" t="s">
        <v>205</v>
      </c>
      <c r="D148" s="216" t="s">
        <v>140</v>
      </c>
      <c r="E148" s="217" t="s">
        <v>950</v>
      </c>
      <c r="F148" s="218" t="s">
        <v>951</v>
      </c>
      <c r="G148" s="219" t="s">
        <v>952</v>
      </c>
      <c r="H148" s="220">
        <v>1</v>
      </c>
      <c r="I148" s="221"/>
      <c r="J148" s="222">
        <f>ROUND(I148*H148,2)</f>
        <v>0</v>
      </c>
      <c r="K148" s="223"/>
      <c r="L148" s="43"/>
      <c r="M148" s="224" t="s">
        <v>1</v>
      </c>
      <c r="N148" s="225" t="s">
        <v>42</v>
      </c>
      <c r="O148" s="90"/>
      <c r="P148" s="226">
        <f>O148*H148</f>
        <v>0</v>
      </c>
      <c r="Q148" s="226">
        <v>0.0054900000000000001</v>
      </c>
      <c r="R148" s="226">
        <f>Q148*H148</f>
        <v>0.0054900000000000001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162</v>
      </c>
      <c r="AT148" s="228" t="s">
        <v>140</v>
      </c>
      <c r="AU148" s="228" t="s">
        <v>145</v>
      </c>
      <c r="AY148" s="16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145</v>
      </c>
      <c r="BK148" s="229">
        <f>ROUND(I148*H148,2)</f>
        <v>0</v>
      </c>
      <c r="BL148" s="16" t="s">
        <v>162</v>
      </c>
      <c r="BM148" s="228" t="s">
        <v>953</v>
      </c>
    </row>
    <row r="149" s="2" customFormat="1" ht="37.8" customHeight="1">
      <c r="A149" s="37"/>
      <c r="B149" s="38"/>
      <c r="C149" s="216" t="s">
        <v>210</v>
      </c>
      <c r="D149" s="216" t="s">
        <v>140</v>
      </c>
      <c r="E149" s="217" t="s">
        <v>954</v>
      </c>
      <c r="F149" s="218" t="s">
        <v>955</v>
      </c>
      <c r="G149" s="219" t="s">
        <v>952</v>
      </c>
      <c r="H149" s="220">
        <v>1</v>
      </c>
      <c r="I149" s="221"/>
      <c r="J149" s="222">
        <f>ROUND(I149*H149,2)</f>
        <v>0</v>
      </c>
      <c r="K149" s="223"/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0.0054900000000000001</v>
      </c>
      <c r="R149" s="226">
        <f>Q149*H149</f>
        <v>0.0054900000000000001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162</v>
      </c>
      <c r="AT149" s="228" t="s">
        <v>140</v>
      </c>
      <c r="AU149" s="228" t="s">
        <v>145</v>
      </c>
      <c r="AY149" s="16" t="s">
        <v>139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145</v>
      </c>
      <c r="BK149" s="229">
        <f>ROUND(I149*H149,2)</f>
        <v>0</v>
      </c>
      <c r="BL149" s="16" t="s">
        <v>162</v>
      </c>
      <c r="BM149" s="228" t="s">
        <v>956</v>
      </c>
    </row>
    <row r="150" s="2" customFormat="1" ht="24.15" customHeight="1">
      <c r="A150" s="37"/>
      <c r="B150" s="38"/>
      <c r="C150" s="216" t="s">
        <v>8</v>
      </c>
      <c r="D150" s="216" t="s">
        <v>140</v>
      </c>
      <c r="E150" s="217" t="s">
        <v>957</v>
      </c>
      <c r="F150" s="218" t="s">
        <v>958</v>
      </c>
      <c r="G150" s="219" t="s">
        <v>208</v>
      </c>
      <c r="H150" s="220">
        <v>0.010999999999999999</v>
      </c>
      <c r="I150" s="221"/>
      <c r="J150" s="222">
        <f>ROUND(I150*H150,2)</f>
        <v>0</v>
      </c>
      <c r="K150" s="223"/>
      <c r="L150" s="43"/>
      <c r="M150" s="224" t="s">
        <v>1</v>
      </c>
      <c r="N150" s="225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162</v>
      </c>
      <c r="AT150" s="228" t="s">
        <v>140</v>
      </c>
      <c r="AU150" s="228" t="s">
        <v>145</v>
      </c>
      <c r="AY150" s="16" t="s">
        <v>139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145</v>
      </c>
      <c r="BK150" s="229">
        <f>ROUND(I150*H150,2)</f>
        <v>0</v>
      </c>
      <c r="BL150" s="16" t="s">
        <v>162</v>
      </c>
      <c r="BM150" s="228" t="s">
        <v>959</v>
      </c>
    </row>
    <row r="151" s="12" customFormat="1" ht="22.8" customHeight="1">
      <c r="A151" s="12"/>
      <c r="B151" s="202"/>
      <c r="C151" s="203"/>
      <c r="D151" s="204" t="s">
        <v>75</v>
      </c>
      <c r="E151" s="268" t="s">
        <v>960</v>
      </c>
      <c r="F151" s="268" t="s">
        <v>961</v>
      </c>
      <c r="G151" s="203"/>
      <c r="H151" s="203"/>
      <c r="I151" s="206"/>
      <c r="J151" s="269">
        <f>BK151</f>
        <v>0</v>
      </c>
      <c r="K151" s="203"/>
      <c r="L151" s="208"/>
      <c r="M151" s="209"/>
      <c r="N151" s="210"/>
      <c r="O151" s="210"/>
      <c r="P151" s="211">
        <f>SUM(P152:P170)</f>
        <v>0</v>
      </c>
      <c r="Q151" s="210"/>
      <c r="R151" s="211">
        <f>SUM(R152:R170)</f>
        <v>1.1876499999999999</v>
      </c>
      <c r="S151" s="210"/>
      <c r="T151" s="212">
        <f>SUM(T152:T170)</f>
        <v>1.9862100000000003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145</v>
      </c>
      <c r="AT151" s="214" t="s">
        <v>75</v>
      </c>
      <c r="AU151" s="214" t="s">
        <v>84</v>
      </c>
      <c r="AY151" s="213" t="s">
        <v>139</v>
      </c>
      <c r="BK151" s="215">
        <f>SUM(BK152:BK170)</f>
        <v>0</v>
      </c>
    </row>
    <row r="152" s="2" customFormat="1" ht="21.75" customHeight="1">
      <c r="A152" s="37"/>
      <c r="B152" s="38"/>
      <c r="C152" s="216" t="s">
        <v>221</v>
      </c>
      <c r="D152" s="216" t="s">
        <v>140</v>
      </c>
      <c r="E152" s="217" t="s">
        <v>962</v>
      </c>
      <c r="F152" s="218" t="s">
        <v>963</v>
      </c>
      <c r="G152" s="219" t="s">
        <v>186</v>
      </c>
      <c r="H152" s="220">
        <v>285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2.0000000000000002E-05</v>
      </c>
      <c r="R152" s="226">
        <f>Q152*H152</f>
        <v>0.0057000000000000002</v>
      </c>
      <c r="S152" s="226">
        <v>0.001</v>
      </c>
      <c r="T152" s="227">
        <f>S152*H152</f>
        <v>0.28500000000000003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162</v>
      </c>
      <c r="AT152" s="228" t="s">
        <v>140</v>
      </c>
      <c r="AU152" s="228" t="s">
        <v>145</v>
      </c>
      <c r="AY152" s="16" t="s">
        <v>139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145</v>
      </c>
      <c r="BK152" s="229">
        <f>ROUND(I152*H152,2)</f>
        <v>0</v>
      </c>
      <c r="BL152" s="16" t="s">
        <v>162</v>
      </c>
      <c r="BM152" s="228" t="s">
        <v>964</v>
      </c>
    </row>
    <row r="153" s="2" customFormat="1" ht="24.15" customHeight="1">
      <c r="A153" s="37"/>
      <c r="B153" s="38"/>
      <c r="C153" s="216" t="s">
        <v>226</v>
      </c>
      <c r="D153" s="216" t="s">
        <v>140</v>
      </c>
      <c r="E153" s="217" t="s">
        <v>965</v>
      </c>
      <c r="F153" s="218" t="s">
        <v>966</v>
      </c>
      <c r="G153" s="219" t="s">
        <v>186</v>
      </c>
      <c r="H153" s="220">
        <v>420</v>
      </c>
      <c r="I153" s="221"/>
      <c r="J153" s="222">
        <f>ROUND(I153*H153,2)</f>
        <v>0</v>
      </c>
      <c r="K153" s="223"/>
      <c r="L153" s="43"/>
      <c r="M153" s="224" t="s">
        <v>1</v>
      </c>
      <c r="N153" s="225" t="s">
        <v>42</v>
      </c>
      <c r="O153" s="90"/>
      <c r="P153" s="226">
        <f>O153*H153</f>
        <v>0</v>
      </c>
      <c r="Q153" s="226">
        <v>2.0000000000000002E-05</v>
      </c>
      <c r="R153" s="226">
        <f>Q153*H153</f>
        <v>0.0084000000000000012</v>
      </c>
      <c r="S153" s="226">
        <v>0.0032000000000000002</v>
      </c>
      <c r="T153" s="227">
        <f>S153*H153</f>
        <v>1.3440000000000001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162</v>
      </c>
      <c r="AT153" s="228" t="s">
        <v>140</v>
      </c>
      <c r="AU153" s="228" t="s">
        <v>145</v>
      </c>
      <c r="AY153" s="16" t="s">
        <v>139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145</v>
      </c>
      <c r="BK153" s="229">
        <f>ROUND(I153*H153,2)</f>
        <v>0</v>
      </c>
      <c r="BL153" s="16" t="s">
        <v>162</v>
      </c>
      <c r="BM153" s="228" t="s">
        <v>967</v>
      </c>
    </row>
    <row r="154" s="2" customFormat="1" ht="24.15" customHeight="1">
      <c r="A154" s="37"/>
      <c r="B154" s="38"/>
      <c r="C154" s="216" t="s">
        <v>233</v>
      </c>
      <c r="D154" s="216" t="s">
        <v>140</v>
      </c>
      <c r="E154" s="217" t="s">
        <v>968</v>
      </c>
      <c r="F154" s="218" t="s">
        <v>969</v>
      </c>
      <c r="G154" s="219" t="s">
        <v>186</v>
      </c>
      <c r="H154" s="220">
        <v>53</v>
      </c>
      <c r="I154" s="221"/>
      <c r="J154" s="222">
        <f>ROUND(I154*H154,2)</f>
        <v>0</v>
      </c>
      <c r="K154" s="223"/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5.0000000000000002E-05</v>
      </c>
      <c r="R154" s="226">
        <f>Q154*H154</f>
        <v>0.00265</v>
      </c>
      <c r="S154" s="226">
        <v>0.0053200000000000001</v>
      </c>
      <c r="T154" s="227">
        <f>S154*H154</f>
        <v>0.28195999999999999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162</v>
      </c>
      <c r="AT154" s="228" t="s">
        <v>140</v>
      </c>
      <c r="AU154" s="228" t="s">
        <v>145</v>
      </c>
      <c r="AY154" s="16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145</v>
      </c>
      <c r="BK154" s="229">
        <f>ROUND(I154*H154,2)</f>
        <v>0</v>
      </c>
      <c r="BL154" s="16" t="s">
        <v>162</v>
      </c>
      <c r="BM154" s="228" t="s">
        <v>970</v>
      </c>
    </row>
    <row r="155" s="2" customFormat="1" ht="21.75" customHeight="1">
      <c r="A155" s="37"/>
      <c r="B155" s="38"/>
      <c r="C155" s="216" t="s">
        <v>162</v>
      </c>
      <c r="D155" s="216" t="s">
        <v>140</v>
      </c>
      <c r="E155" s="217" t="s">
        <v>971</v>
      </c>
      <c r="F155" s="218" t="s">
        <v>972</v>
      </c>
      <c r="G155" s="219" t="s">
        <v>151</v>
      </c>
      <c r="H155" s="220">
        <v>2</v>
      </c>
      <c r="I155" s="221"/>
      <c r="J155" s="222">
        <f>ROUND(I155*H155,2)</f>
        <v>0</v>
      </c>
      <c r="K155" s="223"/>
      <c r="L155" s="43"/>
      <c r="M155" s="224" t="s">
        <v>1</v>
      </c>
      <c r="N155" s="225" t="s">
        <v>42</v>
      </c>
      <c r="O155" s="90"/>
      <c r="P155" s="226">
        <f>O155*H155</f>
        <v>0</v>
      </c>
      <c r="Q155" s="226">
        <v>0.00042000000000000002</v>
      </c>
      <c r="R155" s="226">
        <f>Q155*H155</f>
        <v>0.00084000000000000003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162</v>
      </c>
      <c r="AT155" s="228" t="s">
        <v>140</v>
      </c>
      <c r="AU155" s="228" t="s">
        <v>145</v>
      </c>
      <c r="AY155" s="16" t="s">
        <v>139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145</v>
      </c>
      <c r="BK155" s="229">
        <f>ROUND(I155*H155,2)</f>
        <v>0</v>
      </c>
      <c r="BL155" s="16" t="s">
        <v>162</v>
      </c>
      <c r="BM155" s="228" t="s">
        <v>973</v>
      </c>
    </row>
    <row r="156" s="2" customFormat="1">
      <c r="A156" s="37"/>
      <c r="B156" s="38"/>
      <c r="C156" s="39"/>
      <c r="D156" s="232" t="s">
        <v>171</v>
      </c>
      <c r="E156" s="39"/>
      <c r="F156" s="253" t="s">
        <v>974</v>
      </c>
      <c r="G156" s="39"/>
      <c r="H156" s="39"/>
      <c r="I156" s="254"/>
      <c r="J156" s="39"/>
      <c r="K156" s="39"/>
      <c r="L156" s="43"/>
      <c r="M156" s="255"/>
      <c r="N156" s="256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171</v>
      </c>
      <c r="AU156" s="16" t="s">
        <v>145</v>
      </c>
    </row>
    <row r="157" s="2" customFormat="1" ht="21.75" customHeight="1">
      <c r="A157" s="37"/>
      <c r="B157" s="38"/>
      <c r="C157" s="216" t="s">
        <v>261</v>
      </c>
      <c r="D157" s="216" t="s">
        <v>140</v>
      </c>
      <c r="E157" s="217" t="s">
        <v>975</v>
      </c>
      <c r="F157" s="218" t="s">
        <v>976</v>
      </c>
      <c r="G157" s="219" t="s">
        <v>151</v>
      </c>
      <c r="H157" s="220">
        <v>4</v>
      </c>
      <c r="I157" s="221"/>
      <c r="J157" s="222">
        <f>ROUND(I157*H157,2)</f>
        <v>0</v>
      </c>
      <c r="K157" s="223"/>
      <c r="L157" s="43"/>
      <c r="M157" s="224" t="s">
        <v>1</v>
      </c>
      <c r="N157" s="225" t="s">
        <v>42</v>
      </c>
      <c r="O157" s="90"/>
      <c r="P157" s="226">
        <f>O157*H157</f>
        <v>0</v>
      </c>
      <c r="Q157" s="226">
        <v>0.00054000000000000001</v>
      </c>
      <c r="R157" s="226">
        <f>Q157*H157</f>
        <v>0.00216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162</v>
      </c>
      <c r="AT157" s="228" t="s">
        <v>140</v>
      </c>
      <c r="AU157" s="228" t="s">
        <v>145</v>
      </c>
      <c r="AY157" s="16" t="s">
        <v>139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145</v>
      </c>
      <c r="BK157" s="229">
        <f>ROUND(I157*H157,2)</f>
        <v>0</v>
      </c>
      <c r="BL157" s="16" t="s">
        <v>162</v>
      </c>
      <c r="BM157" s="228" t="s">
        <v>977</v>
      </c>
    </row>
    <row r="158" s="2" customFormat="1">
      <c r="A158" s="37"/>
      <c r="B158" s="38"/>
      <c r="C158" s="39"/>
      <c r="D158" s="232" t="s">
        <v>171</v>
      </c>
      <c r="E158" s="39"/>
      <c r="F158" s="253" t="s">
        <v>974</v>
      </c>
      <c r="G158" s="39"/>
      <c r="H158" s="39"/>
      <c r="I158" s="254"/>
      <c r="J158" s="39"/>
      <c r="K158" s="39"/>
      <c r="L158" s="43"/>
      <c r="M158" s="255"/>
      <c r="N158" s="256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171</v>
      </c>
      <c r="AU158" s="16" t="s">
        <v>145</v>
      </c>
    </row>
    <row r="159" s="2" customFormat="1" ht="24.15" customHeight="1">
      <c r="A159" s="37"/>
      <c r="B159" s="38"/>
      <c r="C159" s="216" t="s">
        <v>276</v>
      </c>
      <c r="D159" s="216" t="s">
        <v>140</v>
      </c>
      <c r="E159" s="217" t="s">
        <v>978</v>
      </c>
      <c r="F159" s="218" t="s">
        <v>979</v>
      </c>
      <c r="G159" s="219" t="s">
        <v>151</v>
      </c>
      <c r="H159" s="220">
        <v>3</v>
      </c>
      <c r="I159" s="221"/>
      <c r="J159" s="222">
        <f>ROUND(I159*H159,2)</f>
        <v>0</v>
      </c>
      <c r="K159" s="223"/>
      <c r="L159" s="43"/>
      <c r="M159" s="224" t="s">
        <v>1</v>
      </c>
      <c r="N159" s="225" t="s">
        <v>42</v>
      </c>
      <c r="O159" s="90"/>
      <c r="P159" s="226">
        <f>O159*H159</f>
        <v>0</v>
      </c>
      <c r="Q159" s="226">
        <v>0.00054000000000000001</v>
      </c>
      <c r="R159" s="226">
        <f>Q159*H159</f>
        <v>0.0016199999999999999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162</v>
      </c>
      <c r="AT159" s="228" t="s">
        <v>140</v>
      </c>
      <c r="AU159" s="228" t="s">
        <v>145</v>
      </c>
      <c r="AY159" s="16" t="s">
        <v>139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145</v>
      </c>
      <c r="BK159" s="229">
        <f>ROUND(I159*H159,2)</f>
        <v>0</v>
      </c>
      <c r="BL159" s="16" t="s">
        <v>162</v>
      </c>
      <c r="BM159" s="228" t="s">
        <v>980</v>
      </c>
    </row>
    <row r="160" s="2" customFormat="1">
      <c r="A160" s="37"/>
      <c r="B160" s="38"/>
      <c r="C160" s="39"/>
      <c r="D160" s="232" t="s">
        <v>171</v>
      </c>
      <c r="E160" s="39"/>
      <c r="F160" s="253" t="s">
        <v>974</v>
      </c>
      <c r="G160" s="39"/>
      <c r="H160" s="39"/>
      <c r="I160" s="254"/>
      <c r="J160" s="39"/>
      <c r="K160" s="39"/>
      <c r="L160" s="43"/>
      <c r="M160" s="255"/>
      <c r="N160" s="256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171</v>
      </c>
      <c r="AU160" s="16" t="s">
        <v>145</v>
      </c>
    </row>
    <row r="161" s="2" customFormat="1" ht="24.15" customHeight="1">
      <c r="A161" s="37"/>
      <c r="B161" s="38"/>
      <c r="C161" s="216" t="s">
        <v>281</v>
      </c>
      <c r="D161" s="216" t="s">
        <v>140</v>
      </c>
      <c r="E161" s="217" t="s">
        <v>981</v>
      </c>
      <c r="F161" s="218" t="s">
        <v>982</v>
      </c>
      <c r="G161" s="219" t="s">
        <v>151</v>
      </c>
      <c r="H161" s="220">
        <v>35</v>
      </c>
      <c r="I161" s="221"/>
      <c r="J161" s="222">
        <f>ROUND(I161*H161,2)</f>
        <v>0</v>
      </c>
      <c r="K161" s="223"/>
      <c r="L161" s="43"/>
      <c r="M161" s="224" t="s">
        <v>1</v>
      </c>
      <c r="N161" s="225" t="s">
        <v>42</v>
      </c>
      <c r="O161" s="90"/>
      <c r="P161" s="226">
        <f>O161*H161</f>
        <v>0</v>
      </c>
      <c r="Q161" s="226">
        <v>2.0000000000000002E-05</v>
      </c>
      <c r="R161" s="226">
        <f>Q161*H161</f>
        <v>0.0007000000000000001</v>
      </c>
      <c r="S161" s="226">
        <v>0.00215</v>
      </c>
      <c r="T161" s="227">
        <f>S161*H161</f>
        <v>0.075249999999999997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162</v>
      </c>
      <c r="AT161" s="228" t="s">
        <v>140</v>
      </c>
      <c r="AU161" s="228" t="s">
        <v>145</v>
      </c>
      <c r="AY161" s="16" t="s">
        <v>139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145</v>
      </c>
      <c r="BK161" s="229">
        <f>ROUND(I161*H161,2)</f>
        <v>0</v>
      </c>
      <c r="BL161" s="16" t="s">
        <v>162</v>
      </c>
      <c r="BM161" s="228" t="s">
        <v>983</v>
      </c>
    </row>
    <row r="162" s="2" customFormat="1" ht="24.15" customHeight="1">
      <c r="A162" s="37"/>
      <c r="B162" s="38"/>
      <c r="C162" s="216" t="s">
        <v>286</v>
      </c>
      <c r="D162" s="216" t="s">
        <v>140</v>
      </c>
      <c r="E162" s="217" t="s">
        <v>984</v>
      </c>
      <c r="F162" s="218" t="s">
        <v>985</v>
      </c>
      <c r="G162" s="219" t="s">
        <v>186</v>
      </c>
      <c r="H162" s="220">
        <v>256</v>
      </c>
      <c r="I162" s="221"/>
      <c r="J162" s="222">
        <f>ROUND(I162*H162,2)</f>
        <v>0</v>
      </c>
      <c r="K162" s="223"/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0.00042999999999999999</v>
      </c>
      <c r="R162" s="226">
        <f>Q162*H162</f>
        <v>0.11008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162</v>
      </c>
      <c r="AT162" s="228" t="s">
        <v>140</v>
      </c>
      <c r="AU162" s="228" t="s">
        <v>145</v>
      </c>
      <c r="AY162" s="16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145</v>
      </c>
      <c r="BK162" s="229">
        <f>ROUND(I162*H162,2)</f>
        <v>0</v>
      </c>
      <c r="BL162" s="16" t="s">
        <v>162</v>
      </c>
      <c r="BM162" s="228" t="s">
        <v>986</v>
      </c>
    </row>
    <row r="163" s="2" customFormat="1" ht="24.15" customHeight="1">
      <c r="A163" s="37"/>
      <c r="B163" s="38"/>
      <c r="C163" s="216" t="s">
        <v>7</v>
      </c>
      <c r="D163" s="216" t="s">
        <v>140</v>
      </c>
      <c r="E163" s="217" t="s">
        <v>987</v>
      </c>
      <c r="F163" s="218" t="s">
        <v>988</v>
      </c>
      <c r="G163" s="219" t="s">
        <v>186</v>
      </c>
      <c r="H163" s="220">
        <v>280</v>
      </c>
      <c r="I163" s="221"/>
      <c r="J163" s="222">
        <f>ROUND(I163*H163,2)</f>
        <v>0</v>
      </c>
      <c r="K163" s="223"/>
      <c r="L163" s="43"/>
      <c r="M163" s="224" t="s">
        <v>1</v>
      </c>
      <c r="N163" s="225" t="s">
        <v>42</v>
      </c>
      <c r="O163" s="90"/>
      <c r="P163" s="226">
        <f>O163*H163</f>
        <v>0</v>
      </c>
      <c r="Q163" s="226">
        <v>0.00051000000000000004</v>
      </c>
      <c r="R163" s="226">
        <f>Q163*H163</f>
        <v>0.14280000000000001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162</v>
      </c>
      <c r="AT163" s="228" t="s">
        <v>140</v>
      </c>
      <c r="AU163" s="228" t="s">
        <v>145</v>
      </c>
      <c r="AY163" s="16" t="s">
        <v>139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145</v>
      </c>
      <c r="BK163" s="229">
        <f>ROUND(I163*H163,2)</f>
        <v>0</v>
      </c>
      <c r="BL163" s="16" t="s">
        <v>162</v>
      </c>
      <c r="BM163" s="228" t="s">
        <v>989</v>
      </c>
    </row>
    <row r="164" s="2" customFormat="1" ht="24.15" customHeight="1">
      <c r="A164" s="37"/>
      <c r="B164" s="38"/>
      <c r="C164" s="216" t="s">
        <v>298</v>
      </c>
      <c r="D164" s="216" t="s">
        <v>140</v>
      </c>
      <c r="E164" s="217" t="s">
        <v>990</v>
      </c>
      <c r="F164" s="218" t="s">
        <v>991</v>
      </c>
      <c r="G164" s="219" t="s">
        <v>186</v>
      </c>
      <c r="H164" s="220">
        <v>90</v>
      </c>
      <c r="I164" s="221"/>
      <c r="J164" s="222">
        <f>ROUND(I164*H164,2)</f>
        <v>0</v>
      </c>
      <c r="K164" s="223"/>
      <c r="L164" s="43"/>
      <c r="M164" s="224" t="s">
        <v>1</v>
      </c>
      <c r="N164" s="225" t="s">
        <v>42</v>
      </c>
      <c r="O164" s="90"/>
      <c r="P164" s="226">
        <f>O164*H164</f>
        <v>0</v>
      </c>
      <c r="Q164" s="226">
        <v>0.00076000000000000004</v>
      </c>
      <c r="R164" s="226">
        <f>Q164*H164</f>
        <v>0.068400000000000002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162</v>
      </c>
      <c r="AT164" s="228" t="s">
        <v>140</v>
      </c>
      <c r="AU164" s="228" t="s">
        <v>145</v>
      </c>
      <c r="AY164" s="16" t="s">
        <v>139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145</v>
      </c>
      <c r="BK164" s="229">
        <f>ROUND(I164*H164,2)</f>
        <v>0</v>
      </c>
      <c r="BL164" s="16" t="s">
        <v>162</v>
      </c>
      <c r="BM164" s="228" t="s">
        <v>992</v>
      </c>
    </row>
    <row r="165" s="2" customFormat="1" ht="24.15" customHeight="1">
      <c r="A165" s="37"/>
      <c r="B165" s="38"/>
      <c r="C165" s="216" t="s">
        <v>302</v>
      </c>
      <c r="D165" s="216" t="s">
        <v>140</v>
      </c>
      <c r="E165" s="217" t="s">
        <v>993</v>
      </c>
      <c r="F165" s="218" t="s">
        <v>994</v>
      </c>
      <c r="G165" s="219" t="s">
        <v>186</v>
      </c>
      <c r="H165" s="220">
        <v>145</v>
      </c>
      <c r="I165" s="221"/>
      <c r="J165" s="222">
        <f>ROUND(I165*H165,2)</f>
        <v>0</v>
      </c>
      <c r="K165" s="223"/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0.00096000000000000002</v>
      </c>
      <c r="R165" s="226">
        <f>Q165*H165</f>
        <v>0.13919999999999999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162</v>
      </c>
      <c r="AT165" s="228" t="s">
        <v>140</v>
      </c>
      <c r="AU165" s="228" t="s">
        <v>145</v>
      </c>
      <c r="AY165" s="16" t="s">
        <v>139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145</v>
      </c>
      <c r="BK165" s="229">
        <f>ROUND(I165*H165,2)</f>
        <v>0</v>
      </c>
      <c r="BL165" s="16" t="s">
        <v>162</v>
      </c>
      <c r="BM165" s="228" t="s">
        <v>995</v>
      </c>
    </row>
    <row r="166" s="2" customFormat="1" ht="24.15" customHeight="1">
      <c r="A166" s="37"/>
      <c r="B166" s="38"/>
      <c r="C166" s="216" t="s">
        <v>306</v>
      </c>
      <c r="D166" s="216" t="s">
        <v>140</v>
      </c>
      <c r="E166" s="217" t="s">
        <v>996</v>
      </c>
      <c r="F166" s="218" t="s">
        <v>997</v>
      </c>
      <c r="G166" s="219" t="s">
        <v>186</v>
      </c>
      <c r="H166" s="220">
        <v>240</v>
      </c>
      <c r="I166" s="221"/>
      <c r="J166" s="222">
        <f>ROUND(I166*H166,2)</f>
        <v>0</v>
      </c>
      <c r="K166" s="223"/>
      <c r="L166" s="43"/>
      <c r="M166" s="224" t="s">
        <v>1</v>
      </c>
      <c r="N166" s="225" t="s">
        <v>42</v>
      </c>
      <c r="O166" s="90"/>
      <c r="P166" s="226">
        <f>O166*H166</f>
        <v>0</v>
      </c>
      <c r="Q166" s="226">
        <v>0.0014</v>
      </c>
      <c r="R166" s="226">
        <f>Q166*H166</f>
        <v>0.33600000000000002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162</v>
      </c>
      <c r="AT166" s="228" t="s">
        <v>140</v>
      </c>
      <c r="AU166" s="228" t="s">
        <v>145</v>
      </c>
      <c r="AY166" s="16" t="s">
        <v>139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145</v>
      </c>
      <c r="BK166" s="229">
        <f>ROUND(I166*H166,2)</f>
        <v>0</v>
      </c>
      <c r="BL166" s="16" t="s">
        <v>162</v>
      </c>
      <c r="BM166" s="228" t="s">
        <v>998</v>
      </c>
    </row>
    <row r="167" s="2" customFormat="1" ht="24.15" customHeight="1">
      <c r="A167" s="37"/>
      <c r="B167" s="38"/>
      <c r="C167" s="216" t="s">
        <v>310</v>
      </c>
      <c r="D167" s="216" t="s">
        <v>140</v>
      </c>
      <c r="E167" s="217" t="s">
        <v>999</v>
      </c>
      <c r="F167" s="218" t="s">
        <v>1000</v>
      </c>
      <c r="G167" s="219" t="s">
        <v>186</v>
      </c>
      <c r="H167" s="220">
        <v>115</v>
      </c>
      <c r="I167" s="221"/>
      <c r="J167" s="222">
        <f>ROUND(I167*H167,2)</f>
        <v>0</v>
      </c>
      <c r="K167" s="223"/>
      <c r="L167" s="43"/>
      <c r="M167" s="224" t="s">
        <v>1</v>
      </c>
      <c r="N167" s="225" t="s">
        <v>42</v>
      </c>
      <c r="O167" s="90"/>
      <c r="P167" s="226">
        <f>O167*H167</f>
        <v>0</v>
      </c>
      <c r="Q167" s="226">
        <v>0.0017799999999999999</v>
      </c>
      <c r="R167" s="226">
        <f>Q167*H167</f>
        <v>0.20469999999999999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162</v>
      </c>
      <c r="AT167" s="228" t="s">
        <v>140</v>
      </c>
      <c r="AU167" s="228" t="s">
        <v>145</v>
      </c>
      <c r="AY167" s="16" t="s">
        <v>139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145</v>
      </c>
      <c r="BK167" s="229">
        <f>ROUND(I167*H167,2)</f>
        <v>0</v>
      </c>
      <c r="BL167" s="16" t="s">
        <v>162</v>
      </c>
      <c r="BM167" s="228" t="s">
        <v>1001</v>
      </c>
    </row>
    <row r="168" s="2" customFormat="1" ht="33" customHeight="1">
      <c r="A168" s="37"/>
      <c r="B168" s="38"/>
      <c r="C168" s="216" t="s">
        <v>316</v>
      </c>
      <c r="D168" s="216" t="s">
        <v>140</v>
      </c>
      <c r="E168" s="217" t="s">
        <v>1002</v>
      </c>
      <c r="F168" s="218" t="s">
        <v>1003</v>
      </c>
      <c r="G168" s="219" t="s">
        <v>186</v>
      </c>
      <c r="H168" s="220">
        <v>590</v>
      </c>
      <c r="I168" s="221"/>
      <c r="J168" s="222">
        <f>ROUND(I168*H168,2)</f>
        <v>0</v>
      </c>
      <c r="K168" s="223"/>
      <c r="L168" s="43"/>
      <c r="M168" s="224" t="s">
        <v>1</v>
      </c>
      <c r="N168" s="225" t="s">
        <v>42</v>
      </c>
      <c r="O168" s="90"/>
      <c r="P168" s="226">
        <f>O168*H168</f>
        <v>0</v>
      </c>
      <c r="Q168" s="226">
        <v>0.00012</v>
      </c>
      <c r="R168" s="226">
        <f>Q168*H168</f>
        <v>0.070800000000000002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162</v>
      </c>
      <c r="AT168" s="228" t="s">
        <v>140</v>
      </c>
      <c r="AU168" s="228" t="s">
        <v>145</v>
      </c>
      <c r="AY168" s="16" t="s">
        <v>139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145</v>
      </c>
      <c r="BK168" s="229">
        <f>ROUND(I168*H168,2)</f>
        <v>0</v>
      </c>
      <c r="BL168" s="16" t="s">
        <v>162</v>
      </c>
      <c r="BM168" s="228" t="s">
        <v>1004</v>
      </c>
    </row>
    <row r="169" s="2" customFormat="1" ht="37.8" customHeight="1">
      <c r="A169" s="37"/>
      <c r="B169" s="38"/>
      <c r="C169" s="216" t="s">
        <v>321</v>
      </c>
      <c r="D169" s="216" t="s">
        <v>140</v>
      </c>
      <c r="E169" s="217" t="s">
        <v>1005</v>
      </c>
      <c r="F169" s="218" t="s">
        <v>1006</v>
      </c>
      <c r="G169" s="219" t="s">
        <v>186</v>
      </c>
      <c r="H169" s="220">
        <v>390</v>
      </c>
      <c r="I169" s="221"/>
      <c r="J169" s="222">
        <f>ROUND(I169*H169,2)</f>
        <v>0</v>
      </c>
      <c r="K169" s="223"/>
      <c r="L169" s="43"/>
      <c r="M169" s="224" t="s">
        <v>1</v>
      </c>
      <c r="N169" s="225" t="s">
        <v>42</v>
      </c>
      <c r="O169" s="90"/>
      <c r="P169" s="226">
        <f>O169*H169</f>
        <v>0</v>
      </c>
      <c r="Q169" s="226">
        <v>0.00024000000000000001</v>
      </c>
      <c r="R169" s="226">
        <f>Q169*H169</f>
        <v>0.093600000000000003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162</v>
      </c>
      <c r="AT169" s="228" t="s">
        <v>140</v>
      </c>
      <c r="AU169" s="228" t="s">
        <v>145</v>
      </c>
      <c r="AY169" s="16" t="s">
        <v>139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145</v>
      </c>
      <c r="BK169" s="229">
        <f>ROUND(I169*H169,2)</f>
        <v>0</v>
      </c>
      <c r="BL169" s="16" t="s">
        <v>162</v>
      </c>
      <c r="BM169" s="228" t="s">
        <v>1007</v>
      </c>
    </row>
    <row r="170" s="2" customFormat="1" ht="24.15" customHeight="1">
      <c r="A170" s="37"/>
      <c r="B170" s="38"/>
      <c r="C170" s="216" t="s">
        <v>328</v>
      </c>
      <c r="D170" s="216" t="s">
        <v>140</v>
      </c>
      <c r="E170" s="217" t="s">
        <v>1008</v>
      </c>
      <c r="F170" s="218" t="s">
        <v>1009</v>
      </c>
      <c r="G170" s="219" t="s">
        <v>208</v>
      </c>
      <c r="H170" s="220">
        <v>1.1879999999999999</v>
      </c>
      <c r="I170" s="221"/>
      <c r="J170" s="222">
        <f>ROUND(I170*H170,2)</f>
        <v>0</v>
      </c>
      <c r="K170" s="223"/>
      <c r="L170" s="43"/>
      <c r="M170" s="224" t="s">
        <v>1</v>
      </c>
      <c r="N170" s="225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162</v>
      </c>
      <c r="AT170" s="228" t="s">
        <v>140</v>
      </c>
      <c r="AU170" s="228" t="s">
        <v>145</v>
      </c>
      <c r="AY170" s="16" t="s">
        <v>139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145</v>
      </c>
      <c r="BK170" s="229">
        <f>ROUND(I170*H170,2)</f>
        <v>0</v>
      </c>
      <c r="BL170" s="16" t="s">
        <v>162</v>
      </c>
      <c r="BM170" s="228" t="s">
        <v>1010</v>
      </c>
    </row>
    <row r="171" s="12" customFormat="1" ht="22.8" customHeight="1">
      <c r="A171" s="12"/>
      <c r="B171" s="202"/>
      <c r="C171" s="203"/>
      <c r="D171" s="204" t="s">
        <v>75</v>
      </c>
      <c r="E171" s="268" t="s">
        <v>1011</v>
      </c>
      <c r="F171" s="268" t="s">
        <v>1012</v>
      </c>
      <c r="G171" s="203"/>
      <c r="H171" s="203"/>
      <c r="I171" s="206"/>
      <c r="J171" s="269">
        <f>BK171</f>
        <v>0</v>
      </c>
      <c r="K171" s="203"/>
      <c r="L171" s="208"/>
      <c r="M171" s="209"/>
      <c r="N171" s="210"/>
      <c r="O171" s="210"/>
      <c r="P171" s="211">
        <f>SUM(P172:P185)</f>
        <v>0</v>
      </c>
      <c r="Q171" s="210"/>
      <c r="R171" s="211">
        <f>SUM(R172:R185)</f>
        <v>0.1971</v>
      </c>
      <c r="S171" s="210"/>
      <c r="T171" s="212">
        <f>SUM(T172:T185)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145</v>
      </c>
      <c r="AT171" s="214" t="s">
        <v>75</v>
      </c>
      <c r="AU171" s="214" t="s">
        <v>84</v>
      </c>
      <c r="AY171" s="213" t="s">
        <v>139</v>
      </c>
      <c r="BK171" s="215">
        <f>SUM(BK172:BK185)</f>
        <v>0</v>
      </c>
    </row>
    <row r="172" s="2" customFormat="1" ht="21.75" customHeight="1">
      <c r="A172" s="37"/>
      <c r="B172" s="38"/>
      <c r="C172" s="216" t="s">
        <v>334</v>
      </c>
      <c r="D172" s="216" t="s">
        <v>140</v>
      </c>
      <c r="E172" s="217" t="s">
        <v>1013</v>
      </c>
      <c r="F172" s="218" t="s">
        <v>1014</v>
      </c>
      <c r="G172" s="219" t="s">
        <v>151</v>
      </c>
      <c r="H172" s="220">
        <v>80</v>
      </c>
      <c r="I172" s="221"/>
      <c r="J172" s="222">
        <f>ROUND(I172*H172,2)</f>
        <v>0</v>
      </c>
      <c r="K172" s="223"/>
      <c r="L172" s="43"/>
      <c r="M172" s="224" t="s">
        <v>1</v>
      </c>
      <c r="N172" s="225" t="s">
        <v>42</v>
      </c>
      <c r="O172" s="90"/>
      <c r="P172" s="226">
        <f>O172*H172</f>
        <v>0</v>
      </c>
      <c r="Q172" s="226">
        <v>9.0000000000000006E-05</v>
      </c>
      <c r="R172" s="226">
        <f>Q172*H172</f>
        <v>0.0072000000000000007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162</v>
      </c>
      <c r="AT172" s="228" t="s">
        <v>140</v>
      </c>
      <c r="AU172" s="228" t="s">
        <v>145</v>
      </c>
      <c r="AY172" s="16" t="s">
        <v>139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145</v>
      </c>
      <c r="BK172" s="229">
        <f>ROUND(I172*H172,2)</f>
        <v>0</v>
      </c>
      <c r="BL172" s="16" t="s">
        <v>162</v>
      </c>
      <c r="BM172" s="228" t="s">
        <v>1015</v>
      </c>
    </row>
    <row r="173" s="2" customFormat="1">
      <c r="A173" s="37"/>
      <c r="B173" s="38"/>
      <c r="C173" s="39"/>
      <c r="D173" s="232" t="s">
        <v>171</v>
      </c>
      <c r="E173" s="39"/>
      <c r="F173" s="253" t="s">
        <v>1016</v>
      </c>
      <c r="G173" s="39"/>
      <c r="H173" s="39"/>
      <c r="I173" s="254"/>
      <c r="J173" s="39"/>
      <c r="K173" s="39"/>
      <c r="L173" s="43"/>
      <c r="M173" s="255"/>
      <c r="N173" s="256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171</v>
      </c>
      <c r="AU173" s="16" t="s">
        <v>145</v>
      </c>
    </row>
    <row r="174" s="2" customFormat="1" ht="16.5" customHeight="1">
      <c r="A174" s="37"/>
      <c r="B174" s="38"/>
      <c r="C174" s="216" t="s">
        <v>342</v>
      </c>
      <c r="D174" s="216" t="s">
        <v>140</v>
      </c>
      <c r="E174" s="217" t="s">
        <v>1017</v>
      </c>
      <c r="F174" s="218" t="s">
        <v>1018</v>
      </c>
      <c r="G174" s="219" t="s">
        <v>151</v>
      </c>
      <c r="H174" s="220">
        <v>124</v>
      </c>
      <c r="I174" s="221"/>
      <c r="J174" s="222">
        <f>ROUND(I174*H174,2)</f>
        <v>0</v>
      </c>
      <c r="K174" s="223"/>
      <c r="L174" s="43"/>
      <c r="M174" s="224" t="s">
        <v>1</v>
      </c>
      <c r="N174" s="225" t="s">
        <v>42</v>
      </c>
      <c r="O174" s="90"/>
      <c r="P174" s="226">
        <f>O174*H174</f>
        <v>0</v>
      </c>
      <c r="Q174" s="226">
        <v>8.0000000000000007E-05</v>
      </c>
      <c r="R174" s="226">
        <f>Q174*H174</f>
        <v>0.00992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162</v>
      </c>
      <c r="AT174" s="228" t="s">
        <v>140</v>
      </c>
      <c r="AU174" s="228" t="s">
        <v>145</v>
      </c>
      <c r="AY174" s="16" t="s">
        <v>139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145</v>
      </c>
      <c r="BK174" s="229">
        <f>ROUND(I174*H174,2)</f>
        <v>0</v>
      </c>
      <c r="BL174" s="16" t="s">
        <v>162</v>
      </c>
      <c r="BM174" s="228" t="s">
        <v>1019</v>
      </c>
    </row>
    <row r="175" s="2" customFormat="1" ht="16.5" customHeight="1">
      <c r="A175" s="37"/>
      <c r="B175" s="38"/>
      <c r="C175" s="242" t="s">
        <v>137</v>
      </c>
      <c r="D175" s="242" t="s">
        <v>154</v>
      </c>
      <c r="E175" s="243" t="s">
        <v>1020</v>
      </c>
      <c r="F175" s="244" t="s">
        <v>1021</v>
      </c>
      <c r="G175" s="245" t="s">
        <v>293</v>
      </c>
      <c r="H175" s="246">
        <v>80</v>
      </c>
      <c r="I175" s="247"/>
      <c r="J175" s="248">
        <f>ROUND(I175*H175,2)</f>
        <v>0</v>
      </c>
      <c r="K175" s="249"/>
      <c r="L175" s="250"/>
      <c r="M175" s="251" t="s">
        <v>1</v>
      </c>
      <c r="N175" s="252" t="s">
        <v>42</v>
      </c>
      <c r="O175" s="90"/>
      <c r="P175" s="226">
        <f>O175*H175</f>
        <v>0</v>
      </c>
      <c r="Q175" s="226">
        <v>0.0020999999999999999</v>
      </c>
      <c r="R175" s="226">
        <f>Q175*H175</f>
        <v>0.16799999999999998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161</v>
      </c>
      <c r="AT175" s="228" t="s">
        <v>154</v>
      </c>
      <c r="AU175" s="228" t="s">
        <v>145</v>
      </c>
      <c r="AY175" s="16" t="s">
        <v>139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145</v>
      </c>
      <c r="BK175" s="229">
        <f>ROUND(I175*H175,2)</f>
        <v>0</v>
      </c>
      <c r="BL175" s="16" t="s">
        <v>162</v>
      </c>
      <c r="BM175" s="228" t="s">
        <v>1022</v>
      </c>
    </row>
    <row r="176" s="2" customFormat="1" ht="16.5" customHeight="1">
      <c r="A176" s="37"/>
      <c r="B176" s="38"/>
      <c r="C176" s="242" t="s">
        <v>161</v>
      </c>
      <c r="D176" s="242" t="s">
        <v>154</v>
      </c>
      <c r="E176" s="243" t="s">
        <v>1023</v>
      </c>
      <c r="F176" s="244" t="s">
        <v>1024</v>
      </c>
      <c r="G176" s="245" t="s">
        <v>151</v>
      </c>
      <c r="H176" s="246">
        <v>64</v>
      </c>
      <c r="I176" s="247"/>
      <c r="J176" s="248">
        <f>ROUND(I176*H176,2)</f>
        <v>0</v>
      </c>
      <c r="K176" s="249"/>
      <c r="L176" s="250"/>
      <c r="M176" s="251" t="s">
        <v>1</v>
      </c>
      <c r="N176" s="252" t="s">
        <v>42</v>
      </c>
      <c r="O176" s="90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161</v>
      </c>
      <c r="AT176" s="228" t="s">
        <v>154</v>
      </c>
      <c r="AU176" s="228" t="s">
        <v>145</v>
      </c>
      <c r="AY176" s="16" t="s">
        <v>139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145</v>
      </c>
      <c r="BK176" s="229">
        <f>ROUND(I176*H176,2)</f>
        <v>0</v>
      </c>
      <c r="BL176" s="16" t="s">
        <v>162</v>
      </c>
      <c r="BM176" s="228" t="s">
        <v>1025</v>
      </c>
    </row>
    <row r="177" s="2" customFormat="1" ht="16.5" customHeight="1">
      <c r="A177" s="37"/>
      <c r="B177" s="38"/>
      <c r="C177" s="242" t="s">
        <v>357</v>
      </c>
      <c r="D177" s="242" t="s">
        <v>154</v>
      </c>
      <c r="E177" s="243" t="s">
        <v>1026</v>
      </c>
      <c r="F177" s="244" t="s">
        <v>1027</v>
      </c>
      <c r="G177" s="245" t="s">
        <v>151</v>
      </c>
      <c r="H177" s="246">
        <v>32</v>
      </c>
      <c r="I177" s="247"/>
      <c r="J177" s="248">
        <f>ROUND(I177*H177,2)</f>
        <v>0</v>
      </c>
      <c r="K177" s="249"/>
      <c r="L177" s="250"/>
      <c r="M177" s="251" t="s">
        <v>1</v>
      </c>
      <c r="N177" s="252" t="s">
        <v>42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161</v>
      </c>
      <c r="AT177" s="228" t="s">
        <v>154</v>
      </c>
      <c r="AU177" s="228" t="s">
        <v>145</v>
      </c>
      <c r="AY177" s="16" t="s">
        <v>139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145</v>
      </c>
      <c r="BK177" s="229">
        <f>ROUND(I177*H177,2)</f>
        <v>0</v>
      </c>
      <c r="BL177" s="16" t="s">
        <v>162</v>
      </c>
      <c r="BM177" s="228" t="s">
        <v>1028</v>
      </c>
    </row>
    <row r="178" s="2" customFormat="1" ht="24.15" customHeight="1">
      <c r="A178" s="37"/>
      <c r="B178" s="38"/>
      <c r="C178" s="216" t="s">
        <v>364</v>
      </c>
      <c r="D178" s="216" t="s">
        <v>140</v>
      </c>
      <c r="E178" s="217" t="s">
        <v>1029</v>
      </c>
      <c r="F178" s="218" t="s">
        <v>1030</v>
      </c>
      <c r="G178" s="219" t="s">
        <v>151</v>
      </c>
      <c r="H178" s="220">
        <v>18</v>
      </c>
      <c r="I178" s="221"/>
      <c r="J178" s="222">
        <f>ROUND(I178*H178,2)</f>
        <v>0</v>
      </c>
      <c r="K178" s="223"/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0.00023000000000000001</v>
      </c>
      <c r="R178" s="226">
        <f>Q178*H178</f>
        <v>0.0041400000000000005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162</v>
      </c>
      <c r="AT178" s="228" t="s">
        <v>140</v>
      </c>
      <c r="AU178" s="228" t="s">
        <v>145</v>
      </c>
      <c r="AY178" s="16" t="s">
        <v>139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145</v>
      </c>
      <c r="BK178" s="229">
        <f>ROUND(I178*H178,2)</f>
        <v>0</v>
      </c>
      <c r="BL178" s="16" t="s">
        <v>162</v>
      </c>
      <c r="BM178" s="228" t="s">
        <v>1031</v>
      </c>
    </row>
    <row r="179" s="2" customFormat="1" ht="21.75" customHeight="1">
      <c r="A179" s="37"/>
      <c r="B179" s="38"/>
      <c r="C179" s="216" t="s">
        <v>373</v>
      </c>
      <c r="D179" s="216" t="s">
        <v>140</v>
      </c>
      <c r="E179" s="217" t="s">
        <v>1032</v>
      </c>
      <c r="F179" s="218" t="s">
        <v>1033</v>
      </c>
      <c r="G179" s="219" t="s">
        <v>151</v>
      </c>
      <c r="H179" s="220">
        <v>1</v>
      </c>
      <c r="I179" s="221"/>
      <c r="J179" s="222">
        <f>ROUND(I179*H179,2)</f>
        <v>0</v>
      </c>
      <c r="K179" s="223"/>
      <c r="L179" s="43"/>
      <c r="M179" s="224" t="s">
        <v>1</v>
      </c>
      <c r="N179" s="225" t="s">
        <v>42</v>
      </c>
      <c r="O179" s="90"/>
      <c r="P179" s="226">
        <f>O179*H179</f>
        <v>0</v>
      </c>
      <c r="Q179" s="226">
        <v>0.00084000000000000003</v>
      </c>
      <c r="R179" s="226">
        <f>Q179*H179</f>
        <v>0.00084000000000000003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162</v>
      </c>
      <c r="AT179" s="228" t="s">
        <v>140</v>
      </c>
      <c r="AU179" s="228" t="s">
        <v>145</v>
      </c>
      <c r="AY179" s="16" t="s">
        <v>139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145</v>
      </c>
      <c r="BK179" s="229">
        <f>ROUND(I179*H179,2)</f>
        <v>0</v>
      </c>
      <c r="BL179" s="16" t="s">
        <v>162</v>
      </c>
      <c r="BM179" s="228" t="s">
        <v>1034</v>
      </c>
    </row>
    <row r="180" s="2" customFormat="1" ht="24.15" customHeight="1">
      <c r="A180" s="37"/>
      <c r="B180" s="38"/>
      <c r="C180" s="216" t="s">
        <v>381</v>
      </c>
      <c r="D180" s="216" t="s">
        <v>140</v>
      </c>
      <c r="E180" s="217" t="s">
        <v>1035</v>
      </c>
      <c r="F180" s="218" t="s">
        <v>1036</v>
      </c>
      <c r="G180" s="219" t="s">
        <v>151</v>
      </c>
      <c r="H180" s="220">
        <v>2</v>
      </c>
      <c r="I180" s="221"/>
      <c r="J180" s="222">
        <f>ROUND(I180*H180,2)</f>
        <v>0</v>
      </c>
      <c r="K180" s="223"/>
      <c r="L180" s="43"/>
      <c r="M180" s="224" t="s">
        <v>1</v>
      </c>
      <c r="N180" s="225" t="s">
        <v>42</v>
      </c>
      <c r="O180" s="90"/>
      <c r="P180" s="226">
        <f>O180*H180</f>
        <v>0</v>
      </c>
      <c r="Q180" s="226">
        <v>0.00022000000000000001</v>
      </c>
      <c r="R180" s="226">
        <f>Q180*H180</f>
        <v>0.00044000000000000002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162</v>
      </c>
      <c r="AT180" s="228" t="s">
        <v>140</v>
      </c>
      <c r="AU180" s="228" t="s">
        <v>145</v>
      </c>
      <c r="AY180" s="16" t="s">
        <v>139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145</v>
      </c>
      <c r="BK180" s="229">
        <f>ROUND(I180*H180,2)</f>
        <v>0</v>
      </c>
      <c r="BL180" s="16" t="s">
        <v>162</v>
      </c>
      <c r="BM180" s="228" t="s">
        <v>1037</v>
      </c>
    </row>
    <row r="181" s="2" customFormat="1" ht="24.15" customHeight="1">
      <c r="A181" s="37"/>
      <c r="B181" s="38"/>
      <c r="C181" s="216" t="s">
        <v>385</v>
      </c>
      <c r="D181" s="216" t="s">
        <v>140</v>
      </c>
      <c r="E181" s="217" t="s">
        <v>1038</v>
      </c>
      <c r="F181" s="218" t="s">
        <v>1039</v>
      </c>
      <c r="G181" s="219" t="s">
        <v>151</v>
      </c>
      <c r="H181" s="220">
        <v>1</v>
      </c>
      <c r="I181" s="221"/>
      <c r="J181" s="222">
        <f>ROUND(I181*H181,2)</f>
        <v>0</v>
      </c>
      <c r="K181" s="223"/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0.00124</v>
      </c>
      <c r="R181" s="226">
        <f>Q181*H181</f>
        <v>0.00124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162</v>
      </c>
      <c r="AT181" s="228" t="s">
        <v>140</v>
      </c>
      <c r="AU181" s="228" t="s">
        <v>145</v>
      </c>
      <c r="AY181" s="16" t="s">
        <v>139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145</v>
      </c>
      <c r="BK181" s="229">
        <f>ROUND(I181*H181,2)</f>
        <v>0</v>
      </c>
      <c r="BL181" s="16" t="s">
        <v>162</v>
      </c>
      <c r="BM181" s="228" t="s">
        <v>1040</v>
      </c>
    </row>
    <row r="182" s="2" customFormat="1" ht="24.15" customHeight="1">
      <c r="A182" s="37"/>
      <c r="B182" s="38"/>
      <c r="C182" s="216" t="s">
        <v>392</v>
      </c>
      <c r="D182" s="216" t="s">
        <v>140</v>
      </c>
      <c r="E182" s="217" t="s">
        <v>1041</v>
      </c>
      <c r="F182" s="218" t="s">
        <v>1042</v>
      </c>
      <c r="G182" s="219" t="s">
        <v>151</v>
      </c>
      <c r="H182" s="220">
        <v>4</v>
      </c>
      <c r="I182" s="221"/>
      <c r="J182" s="222">
        <f>ROUND(I182*H182,2)</f>
        <v>0</v>
      </c>
      <c r="K182" s="223"/>
      <c r="L182" s="43"/>
      <c r="M182" s="224" t="s">
        <v>1</v>
      </c>
      <c r="N182" s="225" t="s">
        <v>42</v>
      </c>
      <c r="O182" s="90"/>
      <c r="P182" s="226">
        <f>O182*H182</f>
        <v>0</v>
      </c>
      <c r="Q182" s="226">
        <v>0.00069999999999999999</v>
      </c>
      <c r="R182" s="226">
        <f>Q182*H182</f>
        <v>0.0028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162</v>
      </c>
      <c r="AT182" s="228" t="s">
        <v>140</v>
      </c>
      <c r="AU182" s="228" t="s">
        <v>145</v>
      </c>
      <c r="AY182" s="16" t="s">
        <v>139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145</v>
      </c>
      <c r="BK182" s="229">
        <f>ROUND(I182*H182,2)</f>
        <v>0</v>
      </c>
      <c r="BL182" s="16" t="s">
        <v>162</v>
      </c>
      <c r="BM182" s="228" t="s">
        <v>1043</v>
      </c>
    </row>
    <row r="183" s="2" customFormat="1" ht="24.15" customHeight="1">
      <c r="A183" s="37"/>
      <c r="B183" s="38"/>
      <c r="C183" s="216" t="s">
        <v>399</v>
      </c>
      <c r="D183" s="216" t="s">
        <v>140</v>
      </c>
      <c r="E183" s="217" t="s">
        <v>1044</v>
      </c>
      <c r="F183" s="218" t="s">
        <v>1045</v>
      </c>
      <c r="G183" s="219" t="s">
        <v>151</v>
      </c>
      <c r="H183" s="220">
        <v>1</v>
      </c>
      <c r="I183" s="221"/>
      <c r="J183" s="222">
        <f>ROUND(I183*H183,2)</f>
        <v>0</v>
      </c>
      <c r="K183" s="223"/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0.0014599999999999999</v>
      </c>
      <c r="R183" s="226">
        <f>Q183*H183</f>
        <v>0.0014599999999999999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162</v>
      </c>
      <c r="AT183" s="228" t="s">
        <v>140</v>
      </c>
      <c r="AU183" s="228" t="s">
        <v>145</v>
      </c>
      <c r="AY183" s="16" t="s">
        <v>139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145</v>
      </c>
      <c r="BK183" s="229">
        <f>ROUND(I183*H183,2)</f>
        <v>0</v>
      </c>
      <c r="BL183" s="16" t="s">
        <v>162</v>
      </c>
      <c r="BM183" s="228" t="s">
        <v>1046</v>
      </c>
    </row>
    <row r="184" s="2" customFormat="1" ht="24.15" customHeight="1">
      <c r="A184" s="37"/>
      <c r="B184" s="38"/>
      <c r="C184" s="216" t="s">
        <v>403</v>
      </c>
      <c r="D184" s="216" t="s">
        <v>140</v>
      </c>
      <c r="E184" s="217" t="s">
        <v>1047</v>
      </c>
      <c r="F184" s="218" t="s">
        <v>1048</v>
      </c>
      <c r="G184" s="219" t="s">
        <v>151</v>
      </c>
      <c r="H184" s="220">
        <v>2</v>
      </c>
      <c r="I184" s="221"/>
      <c r="J184" s="222">
        <f>ROUND(I184*H184,2)</f>
        <v>0</v>
      </c>
      <c r="K184" s="223"/>
      <c r="L184" s="43"/>
      <c r="M184" s="224" t="s">
        <v>1</v>
      </c>
      <c r="N184" s="225" t="s">
        <v>42</v>
      </c>
      <c r="O184" s="90"/>
      <c r="P184" s="226">
        <f>O184*H184</f>
        <v>0</v>
      </c>
      <c r="Q184" s="226">
        <v>0.00052999999999999998</v>
      </c>
      <c r="R184" s="226">
        <f>Q184*H184</f>
        <v>0.00106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162</v>
      </c>
      <c r="AT184" s="228" t="s">
        <v>140</v>
      </c>
      <c r="AU184" s="228" t="s">
        <v>145</v>
      </c>
      <c r="AY184" s="16" t="s">
        <v>139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145</v>
      </c>
      <c r="BK184" s="229">
        <f>ROUND(I184*H184,2)</f>
        <v>0</v>
      </c>
      <c r="BL184" s="16" t="s">
        <v>162</v>
      </c>
      <c r="BM184" s="228" t="s">
        <v>1049</v>
      </c>
    </row>
    <row r="185" s="2" customFormat="1" ht="24.15" customHeight="1">
      <c r="A185" s="37"/>
      <c r="B185" s="38"/>
      <c r="C185" s="216" t="s">
        <v>411</v>
      </c>
      <c r="D185" s="216" t="s">
        <v>140</v>
      </c>
      <c r="E185" s="217" t="s">
        <v>1050</v>
      </c>
      <c r="F185" s="218" t="s">
        <v>1051</v>
      </c>
      <c r="G185" s="219" t="s">
        <v>208</v>
      </c>
      <c r="H185" s="220">
        <v>0.19700000000000001</v>
      </c>
      <c r="I185" s="221"/>
      <c r="J185" s="222">
        <f>ROUND(I185*H185,2)</f>
        <v>0</v>
      </c>
      <c r="K185" s="223"/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162</v>
      </c>
      <c r="AT185" s="228" t="s">
        <v>140</v>
      </c>
      <c r="AU185" s="228" t="s">
        <v>145</v>
      </c>
      <c r="AY185" s="16" t="s">
        <v>139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145</v>
      </c>
      <c r="BK185" s="229">
        <f>ROUND(I185*H185,2)</f>
        <v>0</v>
      </c>
      <c r="BL185" s="16" t="s">
        <v>162</v>
      </c>
      <c r="BM185" s="228" t="s">
        <v>1052</v>
      </c>
    </row>
    <row r="186" s="12" customFormat="1" ht="22.8" customHeight="1">
      <c r="A186" s="12"/>
      <c r="B186" s="202"/>
      <c r="C186" s="203"/>
      <c r="D186" s="204" t="s">
        <v>75</v>
      </c>
      <c r="E186" s="268" t="s">
        <v>1053</v>
      </c>
      <c r="F186" s="268" t="s">
        <v>1054</v>
      </c>
      <c r="G186" s="203"/>
      <c r="H186" s="203"/>
      <c r="I186" s="206"/>
      <c r="J186" s="269">
        <f>BK186</f>
        <v>0</v>
      </c>
      <c r="K186" s="203"/>
      <c r="L186" s="208"/>
      <c r="M186" s="209"/>
      <c r="N186" s="210"/>
      <c r="O186" s="210"/>
      <c r="P186" s="211">
        <f>SUM(P187:P224)</f>
        <v>0</v>
      </c>
      <c r="Q186" s="210"/>
      <c r="R186" s="211">
        <f>SUM(R187:R224)</f>
        <v>0.22688000000000003</v>
      </c>
      <c r="S186" s="210"/>
      <c r="T186" s="212">
        <f>SUM(T187:T224)</f>
        <v>1.59145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145</v>
      </c>
      <c r="AT186" s="214" t="s">
        <v>75</v>
      </c>
      <c r="AU186" s="214" t="s">
        <v>84</v>
      </c>
      <c r="AY186" s="213" t="s">
        <v>139</v>
      </c>
      <c r="BK186" s="215">
        <f>SUM(BK187:BK224)</f>
        <v>0</v>
      </c>
    </row>
    <row r="187" s="2" customFormat="1" ht="33" customHeight="1">
      <c r="A187" s="37"/>
      <c r="B187" s="38"/>
      <c r="C187" s="216" t="s">
        <v>418</v>
      </c>
      <c r="D187" s="216" t="s">
        <v>140</v>
      </c>
      <c r="E187" s="217" t="s">
        <v>1055</v>
      </c>
      <c r="F187" s="218" t="s">
        <v>1056</v>
      </c>
      <c r="G187" s="219" t="s">
        <v>952</v>
      </c>
      <c r="H187" s="220">
        <v>8</v>
      </c>
      <c r="I187" s="221"/>
      <c r="J187" s="222">
        <f>ROUND(I187*H187,2)</f>
        <v>0</v>
      </c>
      <c r="K187" s="223"/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0.0020999999999999999</v>
      </c>
      <c r="R187" s="226">
        <f>Q187*H187</f>
        <v>0.016799999999999999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162</v>
      </c>
      <c r="AT187" s="228" t="s">
        <v>140</v>
      </c>
      <c r="AU187" s="228" t="s">
        <v>145</v>
      </c>
      <c r="AY187" s="16" t="s">
        <v>139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145</v>
      </c>
      <c r="BK187" s="229">
        <f>ROUND(I187*H187,2)</f>
        <v>0</v>
      </c>
      <c r="BL187" s="16" t="s">
        <v>162</v>
      </c>
      <c r="BM187" s="228" t="s">
        <v>1057</v>
      </c>
    </row>
    <row r="188" s="2" customFormat="1" ht="24.15" customHeight="1">
      <c r="A188" s="37"/>
      <c r="B188" s="38"/>
      <c r="C188" s="242" t="s">
        <v>422</v>
      </c>
      <c r="D188" s="242" t="s">
        <v>154</v>
      </c>
      <c r="E188" s="243" t="s">
        <v>1058</v>
      </c>
      <c r="F188" s="244" t="s">
        <v>1059</v>
      </c>
      <c r="G188" s="245" t="s">
        <v>151</v>
      </c>
      <c r="H188" s="246">
        <v>1</v>
      </c>
      <c r="I188" s="247"/>
      <c r="J188" s="248">
        <f>ROUND(I188*H188,2)</f>
        <v>0</v>
      </c>
      <c r="K188" s="249"/>
      <c r="L188" s="250"/>
      <c r="M188" s="251" t="s">
        <v>1</v>
      </c>
      <c r="N188" s="252" t="s">
        <v>42</v>
      </c>
      <c r="O188" s="90"/>
      <c r="P188" s="226">
        <f>O188*H188</f>
        <v>0</v>
      </c>
      <c r="Q188" s="226">
        <v>0.0083999999999999995</v>
      </c>
      <c r="R188" s="226">
        <f>Q188*H188</f>
        <v>0.0083999999999999995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161</v>
      </c>
      <c r="AT188" s="228" t="s">
        <v>154</v>
      </c>
      <c r="AU188" s="228" t="s">
        <v>145</v>
      </c>
      <c r="AY188" s="16" t="s">
        <v>139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145</v>
      </c>
      <c r="BK188" s="229">
        <f>ROUND(I188*H188,2)</f>
        <v>0</v>
      </c>
      <c r="BL188" s="16" t="s">
        <v>162</v>
      </c>
      <c r="BM188" s="228" t="s">
        <v>1060</v>
      </c>
    </row>
    <row r="189" s="2" customFormat="1" ht="24.15" customHeight="1">
      <c r="A189" s="37"/>
      <c r="B189" s="38"/>
      <c r="C189" s="242" t="s">
        <v>427</v>
      </c>
      <c r="D189" s="242" t="s">
        <v>154</v>
      </c>
      <c r="E189" s="243" t="s">
        <v>1061</v>
      </c>
      <c r="F189" s="244" t="s">
        <v>1062</v>
      </c>
      <c r="G189" s="245" t="s">
        <v>151</v>
      </c>
      <c r="H189" s="246">
        <v>1</v>
      </c>
      <c r="I189" s="247"/>
      <c r="J189" s="248">
        <f>ROUND(I189*H189,2)</f>
        <v>0</v>
      </c>
      <c r="K189" s="249"/>
      <c r="L189" s="250"/>
      <c r="M189" s="251" t="s">
        <v>1</v>
      </c>
      <c r="N189" s="252" t="s">
        <v>42</v>
      </c>
      <c r="O189" s="90"/>
      <c r="P189" s="226">
        <f>O189*H189</f>
        <v>0</v>
      </c>
      <c r="Q189" s="226">
        <v>0.011100000000000001</v>
      </c>
      <c r="R189" s="226">
        <f>Q189*H189</f>
        <v>0.011100000000000001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161</v>
      </c>
      <c r="AT189" s="228" t="s">
        <v>154</v>
      </c>
      <c r="AU189" s="228" t="s">
        <v>145</v>
      </c>
      <c r="AY189" s="16" t="s">
        <v>139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145</v>
      </c>
      <c r="BK189" s="229">
        <f>ROUND(I189*H189,2)</f>
        <v>0</v>
      </c>
      <c r="BL189" s="16" t="s">
        <v>162</v>
      </c>
      <c r="BM189" s="228" t="s">
        <v>1063</v>
      </c>
    </row>
    <row r="190" s="2" customFormat="1" ht="24.15" customHeight="1">
      <c r="A190" s="37"/>
      <c r="B190" s="38"/>
      <c r="C190" s="242" t="s">
        <v>432</v>
      </c>
      <c r="D190" s="242" t="s">
        <v>154</v>
      </c>
      <c r="E190" s="243" t="s">
        <v>1064</v>
      </c>
      <c r="F190" s="244" t="s">
        <v>1065</v>
      </c>
      <c r="G190" s="245" t="s">
        <v>151</v>
      </c>
      <c r="H190" s="246">
        <v>1</v>
      </c>
      <c r="I190" s="247"/>
      <c r="J190" s="248">
        <f>ROUND(I190*H190,2)</f>
        <v>0</v>
      </c>
      <c r="K190" s="249"/>
      <c r="L190" s="250"/>
      <c r="M190" s="251" t="s">
        <v>1</v>
      </c>
      <c r="N190" s="252" t="s">
        <v>42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161</v>
      </c>
      <c r="AT190" s="228" t="s">
        <v>154</v>
      </c>
      <c r="AU190" s="228" t="s">
        <v>145</v>
      </c>
      <c r="AY190" s="16" t="s">
        <v>139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145</v>
      </c>
      <c r="BK190" s="229">
        <f>ROUND(I190*H190,2)</f>
        <v>0</v>
      </c>
      <c r="BL190" s="16" t="s">
        <v>162</v>
      </c>
      <c r="BM190" s="228" t="s">
        <v>1066</v>
      </c>
    </row>
    <row r="191" s="2" customFormat="1" ht="24.15" customHeight="1">
      <c r="A191" s="37"/>
      <c r="B191" s="38"/>
      <c r="C191" s="242" t="s">
        <v>436</v>
      </c>
      <c r="D191" s="242" t="s">
        <v>154</v>
      </c>
      <c r="E191" s="243" t="s">
        <v>1067</v>
      </c>
      <c r="F191" s="244" t="s">
        <v>1068</v>
      </c>
      <c r="G191" s="245" t="s">
        <v>151</v>
      </c>
      <c r="H191" s="246">
        <v>5</v>
      </c>
      <c r="I191" s="247"/>
      <c r="J191" s="248">
        <f>ROUND(I191*H191,2)</f>
        <v>0</v>
      </c>
      <c r="K191" s="249"/>
      <c r="L191" s="250"/>
      <c r="M191" s="251" t="s">
        <v>1</v>
      </c>
      <c r="N191" s="252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161</v>
      </c>
      <c r="AT191" s="228" t="s">
        <v>154</v>
      </c>
      <c r="AU191" s="228" t="s">
        <v>145</v>
      </c>
      <c r="AY191" s="16" t="s">
        <v>139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145</v>
      </c>
      <c r="BK191" s="229">
        <f>ROUND(I191*H191,2)</f>
        <v>0</v>
      </c>
      <c r="BL191" s="16" t="s">
        <v>162</v>
      </c>
      <c r="BM191" s="228" t="s">
        <v>1069</v>
      </c>
    </row>
    <row r="192" s="2" customFormat="1" ht="33" customHeight="1">
      <c r="A192" s="37"/>
      <c r="B192" s="38"/>
      <c r="C192" s="216" t="s">
        <v>444</v>
      </c>
      <c r="D192" s="216" t="s">
        <v>140</v>
      </c>
      <c r="E192" s="217" t="s">
        <v>1070</v>
      </c>
      <c r="F192" s="218" t="s">
        <v>1071</v>
      </c>
      <c r="G192" s="219" t="s">
        <v>952</v>
      </c>
      <c r="H192" s="220">
        <v>63</v>
      </c>
      <c r="I192" s="221"/>
      <c r="J192" s="222">
        <f>ROUND(I192*H192,2)</f>
        <v>0</v>
      </c>
      <c r="K192" s="223"/>
      <c r="L192" s="43"/>
      <c r="M192" s="224" t="s">
        <v>1</v>
      </c>
      <c r="N192" s="225" t="s">
        <v>42</v>
      </c>
      <c r="O192" s="90"/>
      <c r="P192" s="226">
        <f>O192*H192</f>
        <v>0</v>
      </c>
      <c r="Q192" s="226">
        <v>0.0020999999999999999</v>
      </c>
      <c r="R192" s="226">
        <f>Q192*H192</f>
        <v>0.1323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162</v>
      </c>
      <c r="AT192" s="228" t="s">
        <v>140</v>
      </c>
      <c r="AU192" s="228" t="s">
        <v>145</v>
      </c>
      <c r="AY192" s="16" t="s">
        <v>139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145</v>
      </c>
      <c r="BK192" s="229">
        <f>ROUND(I192*H192,2)</f>
        <v>0</v>
      </c>
      <c r="BL192" s="16" t="s">
        <v>162</v>
      </c>
      <c r="BM192" s="228" t="s">
        <v>1072</v>
      </c>
    </row>
    <row r="193" s="2" customFormat="1" ht="24.15" customHeight="1">
      <c r="A193" s="37"/>
      <c r="B193" s="38"/>
      <c r="C193" s="242" t="s">
        <v>449</v>
      </c>
      <c r="D193" s="242" t="s">
        <v>154</v>
      </c>
      <c r="E193" s="243" t="s">
        <v>1073</v>
      </c>
      <c r="F193" s="244" t="s">
        <v>1074</v>
      </c>
      <c r="G193" s="245" t="s">
        <v>151</v>
      </c>
      <c r="H193" s="246">
        <v>2</v>
      </c>
      <c r="I193" s="247"/>
      <c r="J193" s="248">
        <f>ROUND(I193*H193,2)</f>
        <v>0</v>
      </c>
      <c r="K193" s="249"/>
      <c r="L193" s="250"/>
      <c r="M193" s="251" t="s">
        <v>1</v>
      </c>
      <c r="N193" s="252" t="s">
        <v>42</v>
      </c>
      <c r="O193" s="90"/>
      <c r="P193" s="226">
        <f>O193*H193</f>
        <v>0</v>
      </c>
      <c r="Q193" s="226">
        <v>0.016400000000000001</v>
      </c>
      <c r="R193" s="226">
        <f>Q193*H193</f>
        <v>0.032800000000000003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161</v>
      </c>
      <c r="AT193" s="228" t="s">
        <v>154</v>
      </c>
      <c r="AU193" s="228" t="s">
        <v>145</v>
      </c>
      <c r="AY193" s="16" t="s">
        <v>139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145</v>
      </c>
      <c r="BK193" s="229">
        <f>ROUND(I193*H193,2)</f>
        <v>0</v>
      </c>
      <c r="BL193" s="16" t="s">
        <v>162</v>
      </c>
      <c r="BM193" s="228" t="s">
        <v>1075</v>
      </c>
    </row>
    <row r="194" s="2" customFormat="1" ht="24.15" customHeight="1">
      <c r="A194" s="37"/>
      <c r="B194" s="38"/>
      <c r="C194" s="242" t="s">
        <v>466</v>
      </c>
      <c r="D194" s="242" t="s">
        <v>154</v>
      </c>
      <c r="E194" s="243" t="s">
        <v>1076</v>
      </c>
      <c r="F194" s="244" t="s">
        <v>1077</v>
      </c>
      <c r="G194" s="245" t="s">
        <v>151</v>
      </c>
      <c r="H194" s="246">
        <v>10</v>
      </c>
      <c r="I194" s="247"/>
      <c r="J194" s="248">
        <f>ROUND(I194*H194,2)</f>
        <v>0</v>
      </c>
      <c r="K194" s="249"/>
      <c r="L194" s="250"/>
      <c r="M194" s="251" t="s">
        <v>1</v>
      </c>
      <c r="N194" s="252" t="s">
        <v>42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161</v>
      </c>
      <c r="AT194" s="228" t="s">
        <v>154</v>
      </c>
      <c r="AU194" s="228" t="s">
        <v>145</v>
      </c>
      <c r="AY194" s="16" t="s">
        <v>139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145</v>
      </c>
      <c r="BK194" s="229">
        <f>ROUND(I194*H194,2)</f>
        <v>0</v>
      </c>
      <c r="BL194" s="16" t="s">
        <v>162</v>
      </c>
      <c r="BM194" s="228" t="s">
        <v>1078</v>
      </c>
    </row>
    <row r="195" s="2" customFormat="1">
      <c r="A195" s="37"/>
      <c r="B195" s="38"/>
      <c r="C195" s="39"/>
      <c r="D195" s="232" t="s">
        <v>171</v>
      </c>
      <c r="E195" s="39"/>
      <c r="F195" s="253" t="s">
        <v>1079</v>
      </c>
      <c r="G195" s="39"/>
      <c r="H195" s="39"/>
      <c r="I195" s="254"/>
      <c r="J195" s="39"/>
      <c r="K195" s="39"/>
      <c r="L195" s="43"/>
      <c r="M195" s="255"/>
      <c r="N195" s="256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171</v>
      </c>
      <c r="AU195" s="16" t="s">
        <v>145</v>
      </c>
    </row>
    <row r="196" s="2" customFormat="1" ht="24.15" customHeight="1">
      <c r="A196" s="37"/>
      <c r="B196" s="38"/>
      <c r="C196" s="242" t="s">
        <v>473</v>
      </c>
      <c r="D196" s="242" t="s">
        <v>154</v>
      </c>
      <c r="E196" s="243" t="s">
        <v>1080</v>
      </c>
      <c r="F196" s="244" t="s">
        <v>1081</v>
      </c>
      <c r="G196" s="245" t="s">
        <v>151</v>
      </c>
      <c r="H196" s="246">
        <v>8</v>
      </c>
      <c r="I196" s="247"/>
      <c r="J196" s="248">
        <f>ROUND(I196*H196,2)</f>
        <v>0</v>
      </c>
      <c r="K196" s="249"/>
      <c r="L196" s="250"/>
      <c r="M196" s="251" t="s">
        <v>1</v>
      </c>
      <c r="N196" s="252" t="s">
        <v>42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161</v>
      </c>
      <c r="AT196" s="228" t="s">
        <v>154</v>
      </c>
      <c r="AU196" s="228" t="s">
        <v>145</v>
      </c>
      <c r="AY196" s="16" t="s">
        <v>139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145</v>
      </c>
      <c r="BK196" s="229">
        <f>ROUND(I196*H196,2)</f>
        <v>0</v>
      </c>
      <c r="BL196" s="16" t="s">
        <v>162</v>
      </c>
      <c r="BM196" s="228" t="s">
        <v>1082</v>
      </c>
    </row>
    <row r="197" s="2" customFormat="1" ht="24.15" customHeight="1">
      <c r="A197" s="37"/>
      <c r="B197" s="38"/>
      <c r="C197" s="242" t="s">
        <v>477</v>
      </c>
      <c r="D197" s="242" t="s">
        <v>154</v>
      </c>
      <c r="E197" s="243" t="s">
        <v>1083</v>
      </c>
      <c r="F197" s="244" t="s">
        <v>1084</v>
      </c>
      <c r="G197" s="245" t="s">
        <v>151</v>
      </c>
      <c r="H197" s="246">
        <v>4</v>
      </c>
      <c r="I197" s="247"/>
      <c r="J197" s="248">
        <f>ROUND(I197*H197,2)</f>
        <v>0</v>
      </c>
      <c r="K197" s="249"/>
      <c r="L197" s="250"/>
      <c r="M197" s="251" t="s">
        <v>1</v>
      </c>
      <c r="N197" s="252" t="s">
        <v>42</v>
      </c>
      <c r="O197" s="90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161</v>
      </c>
      <c r="AT197" s="228" t="s">
        <v>154</v>
      </c>
      <c r="AU197" s="228" t="s">
        <v>145</v>
      </c>
      <c r="AY197" s="16" t="s">
        <v>139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145</v>
      </c>
      <c r="BK197" s="229">
        <f>ROUND(I197*H197,2)</f>
        <v>0</v>
      </c>
      <c r="BL197" s="16" t="s">
        <v>162</v>
      </c>
      <c r="BM197" s="228" t="s">
        <v>1085</v>
      </c>
    </row>
    <row r="198" s="2" customFormat="1" ht="24.15" customHeight="1">
      <c r="A198" s="37"/>
      <c r="B198" s="38"/>
      <c r="C198" s="242" t="s">
        <v>481</v>
      </c>
      <c r="D198" s="242" t="s">
        <v>154</v>
      </c>
      <c r="E198" s="243" t="s">
        <v>1086</v>
      </c>
      <c r="F198" s="244" t="s">
        <v>1087</v>
      </c>
      <c r="G198" s="245" t="s">
        <v>151</v>
      </c>
      <c r="H198" s="246">
        <v>3</v>
      </c>
      <c r="I198" s="247"/>
      <c r="J198" s="248">
        <f>ROUND(I198*H198,2)</f>
        <v>0</v>
      </c>
      <c r="K198" s="249"/>
      <c r="L198" s="250"/>
      <c r="M198" s="251" t="s">
        <v>1</v>
      </c>
      <c r="N198" s="252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161</v>
      </c>
      <c r="AT198" s="228" t="s">
        <v>154</v>
      </c>
      <c r="AU198" s="228" t="s">
        <v>145</v>
      </c>
      <c r="AY198" s="16" t="s">
        <v>139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145</v>
      </c>
      <c r="BK198" s="229">
        <f>ROUND(I198*H198,2)</f>
        <v>0</v>
      </c>
      <c r="BL198" s="16" t="s">
        <v>162</v>
      </c>
      <c r="BM198" s="228" t="s">
        <v>1088</v>
      </c>
    </row>
    <row r="199" s="2" customFormat="1">
      <c r="A199" s="37"/>
      <c r="B199" s="38"/>
      <c r="C199" s="39"/>
      <c r="D199" s="232" t="s">
        <v>171</v>
      </c>
      <c r="E199" s="39"/>
      <c r="F199" s="253" t="s">
        <v>1079</v>
      </c>
      <c r="G199" s="39"/>
      <c r="H199" s="39"/>
      <c r="I199" s="254"/>
      <c r="J199" s="39"/>
      <c r="K199" s="39"/>
      <c r="L199" s="43"/>
      <c r="M199" s="255"/>
      <c r="N199" s="25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171</v>
      </c>
      <c r="AU199" s="16" t="s">
        <v>145</v>
      </c>
    </row>
    <row r="200" s="2" customFormat="1" ht="24.15" customHeight="1">
      <c r="A200" s="37"/>
      <c r="B200" s="38"/>
      <c r="C200" s="242" t="s">
        <v>486</v>
      </c>
      <c r="D200" s="242" t="s">
        <v>154</v>
      </c>
      <c r="E200" s="243" t="s">
        <v>1089</v>
      </c>
      <c r="F200" s="244" t="s">
        <v>1090</v>
      </c>
      <c r="G200" s="245" t="s">
        <v>151</v>
      </c>
      <c r="H200" s="246">
        <v>1</v>
      </c>
      <c r="I200" s="247"/>
      <c r="J200" s="248">
        <f>ROUND(I200*H200,2)</f>
        <v>0</v>
      </c>
      <c r="K200" s="249"/>
      <c r="L200" s="250"/>
      <c r="M200" s="251" t="s">
        <v>1</v>
      </c>
      <c r="N200" s="252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161</v>
      </c>
      <c r="AT200" s="228" t="s">
        <v>154</v>
      </c>
      <c r="AU200" s="228" t="s">
        <v>145</v>
      </c>
      <c r="AY200" s="16" t="s">
        <v>139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145</v>
      </c>
      <c r="BK200" s="229">
        <f>ROUND(I200*H200,2)</f>
        <v>0</v>
      </c>
      <c r="BL200" s="16" t="s">
        <v>162</v>
      </c>
      <c r="BM200" s="228" t="s">
        <v>1091</v>
      </c>
    </row>
    <row r="201" s="2" customFormat="1">
      <c r="A201" s="37"/>
      <c r="B201" s="38"/>
      <c r="C201" s="39"/>
      <c r="D201" s="232" t="s">
        <v>171</v>
      </c>
      <c r="E201" s="39"/>
      <c r="F201" s="253" t="s">
        <v>1079</v>
      </c>
      <c r="G201" s="39"/>
      <c r="H201" s="39"/>
      <c r="I201" s="254"/>
      <c r="J201" s="39"/>
      <c r="K201" s="39"/>
      <c r="L201" s="43"/>
      <c r="M201" s="255"/>
      <c r="N201" s="256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171</v>
      </c>
      <c r="AU201" s="16" t="s">
        <v>145</v>
      </c>
    </row>
    <row r="202" s="2" customFormat="1" ht="24.15" customHeight="1">
      <c r="A202" s="37"/>
      <c r="B202" s="38"/>
      <c r="C202" s="242" t="s">
        <v>490</v>
      </c>
      <c r="D202" s="242" t="s">
        <v>154</v>
      </c>
      <c r="E202" s="243" t="s">
        <v>1092</v>
      </c>
      <c r="F202" s="244" t="s">
        <v>1093</v>
      </c>
      <c r="G202" s="245" t="s">
        <v>151</v>
      </c>
      <c r="H202" s="246">
        <v>31</v>
      </c>
      <c r="I202" s="247"/>
      <c r="J202" s="248">
        <f>ROUND(I202*H202,2)</f>
        <v>0</v>
      </c>
      <c r="K202" s="249"/>
      <c r="L202" s="250"/>
      <c r="M202" s="251" t="s">
        <v>1</v>
      </c>
      <c r="N202" s="252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161</v>
      </c>
      <c r="AT202" s="228" t="s">
        <v>154</v>
      </c>
      <c r="AU202" s="228" t="s">
        <v>145</v>
      </c>
      <c r="AY202" s="16" t="s">
        <v>139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145</v>
      </c>
      <c r="BK202" s="229">
        <f>ROUND(I202*H202,2)</f>
        <v>0</v>
      </c>
      <c r="BL202" s="16" t="s">
        <v>162</v>
      </c>
      <c r="BM202" s="228" t="s">
        <v>1094</v>
      </c>
    </row>
    <row r="203" s="2" customFormat="1" ht="24.15" customHeight="1">
      <c r="A203" s="37"/>
      <c r="B203" s="38"/>
      <c r="C203" s="242" t="s">
        <v>495</v>
      </c>
      <c r="D203" s="242" t="s">
        <v>154</v>
      </c>
      <c r="E203" s="243" t="s">
        <v>1095</v>
      </c>
      <c r="F203" s="244" t="s">
        <v>1096</v>
      </c>
      <c r="G203" s="245" t="s">
        <v>151</v>
      </c>
      <c r="H203" s="246">
        <v>4</v>
      </c>
      <c r="I203" s="247"/>
      <c r="J203" s="248">
        <f>ROUND(I203*H203,2)</f>
        <v>0</v>
      </c>
      <c r="K203" s="249"/>
      <c r="L203" s="250"/>
      <c r="M203" s="251" t="s">
        <v>1</v>
      </c>
      <c r="N203" s="252" t="s">
        <v>42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161</v>
      </c>
      <c r="AT203" s="228" t="s">
        <v>154</v>
      </c>
      <c r="AU203" s="228" t="s">
        <v>145</v>
      </c>
      <c r="AY203" s="16" t="s">
        <v>139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145</v>
      </c>
      <c r="BK203" s="229">
        <f>ROUND(I203*H203,2)</f>
        <v>0</v>
      </c>
      <c r="BL203" s="16" t="s">
        <v>162</v>
      </c>
      <c r="BM203" s="228" t="s">
        <v>1097</v>
      </c>
    </row>
    <row r="204" s="2" customFormat="1" ht="33" customHeight="1">
      <c r="A204" s="37"/>
      <c r="B204" s="38"/>
      <c r="C204" s="216" t="s">
        <v>501</v>
      </c>
      <c r="D204" s="216" t="s">
        <v>140</v>
      </c>
      <c r="E204" s="217" t="s">
        <v>1098</v>
      </c>
      <c r="F204" s="218" t="s">
        <v>1099</v>
      </c>
      <c r="G204" s="219" t="s">
        <v>952</v>
      </c>
      <c r="H204" s="220">
        <v>6</v>
      </c>
      <c r="I204" s="221"/>
      <c r="J204" s="222">
        <f>ROUND(I204*H204,2)</f>
        <v>0</v>
      </c>
      <c r="K204" s="223"/>
      <c r="L204" s="43"/>
      <c r="M204" s="224" t="s">
        <v>1</v>
      </c>
      <c r="N204" s="225" t="s">
        <v>42</v>
      </c>
      <c r="O204" s="90"/>
      <c r="P204" s="226">
        <f>O204*H204</f>
        <v>0</v>
      </c>
      <c r="Q204" s="226">
        <v>0.0020999999999999999</v>
      </c>
      <c r="R204" s="226">
        <f>Q204*H204</f>
        <v>0.0126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162</v>
      </c>
      <c r="AT204" s="228" t="s">
        <v>140</v>
      </c>
      <c r="AU204" s="228" t="s">
        <v>145</v>
      </c>
      <c r="AY204" s="16" t="s">
        <v>139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145</v>
      </c>
      <c r="BK204" s="229">
        <f>ROUND(I204*H204,2)</f>
        <v>0</v>
      </c>
      <c r="BL204" s="16" t="s">
        <v>162</v>
      </c>
      <c r="BM204" s="228" t="s">
        <v>1100</v>
      </c>
    </row>
    <row r="205" s="2" customFormat="1" ht="24.15" customHeight="1">
      <c r="A205" s="37"/>
      <c r="B205" s="38"/>
      <c r="C205" s="242" t="s">
        <v>505</v>
      </c>
      <c r="D205" s="242" t="s">
        <v>154</v>
      </c>
      <c r="E205" s="243" t="s">
        <v>1101</v>
      </c>
      <c r="F205" s="244" t="s">
        <v>1102</v>
      </c>
      <c r="G205" s="245" t="s">
        <v>151</v>
      </c>
      <c r="H205" s="246">
        <v>1</v>
      </c>
      <c r="I205" s="247"/>
      <c r="J205" s="248">
        <f>ROUND(I205*H205,2)</f>
        <v>0</v>
      </c>
      <c r="K205" s="249"/>
      <c r="L205" s="250"/>
      <c r="M205" s="251" t="s">
        <v>1</v>
      </c>
      <c r="N205" s="252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161</v>
      </c>
      <c r="AT205" s="228" t="s">
        <v>154</v>
      </c>
      <c r="AU205" s="228" t="s">
        <v>145</v>
      </c>
      <c r="AY205" s="16" t="s">
        <v>139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145</v>
      </c>
      <c r="BK205" s="229">
        <f>ROUND(I205*H205,2)</f>
        <v>0</v>
      </c>
      <c r="BL205" s="16" t="s">
        <v>162</v>
      </c>
      <c r="BM205" s="228" t="s">
        <v>1103</v>
      </c>
    </row>
    <row r="206" s="2" customFormat="1">
      <c r="A206" s="37"/>
      <c r="B206" s="38"/>
      <c r="C206" s="39"/>
      <c r="D206" s="232" t="s">
        <v>171</v>
      </c>
      <c r="E206" s="39"/>
      <c r="F206" s="253" t="s">
        <v>1104</v>
      </c>
      <c r="G206" s="39"/>
      <c r="H206" s="39"/>
      <c r="I206" s="254"/>
      <c r="J206" s="39"/>
      <c r="K206" s="39"/>
      <c r="L206" s="43"/>
      <c r="M206" s="255"/>
      <c r="N206" s="25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171</v>
      </c>
      <c r="AU206" s="16" t="s">
        <v>145</v>
      </c>
    </row>
    <row r="207" s="2" customFormat="1" ht="24.15" customHeight="1">
      <c r="A207" s="37"/>
      <c r="B207" s="38"/>
      <c r="C207" s="242" t="s">
        <v>509</v>
      </c>
      <c r="D207" s="242" t="s">
        <v>154</v>
      </c>
      <c r="E207" s="243" t="s">
        <v>1105</v>
      </c>
      <c r="F207" s="244" t="s">
        <v>1106</v>
      </c>
      <c r="G207" s="245" t="s">
        <v>151</v>
      </c>
      <c r="H207" s="246">
        <v>3</v>
      </c>
      <c r="I207" s="247"/>
      <c r="J207" s="248">
        <f>ROUND(I207*H207,2)</f>
        <v>0</v>
      </c>
      <c r="K207" s="249"/>
      <c r="L207" s="250"/>
      <c r="M207" s="251" t="s">
        <v>1</v>
      </c>
      <c r="N207" s="252" t="s">
        <v>42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161</v>
      </c>
      <c r="AT207" s="228" t="s">
        <v>154</v>
      </c>
      <c r="AU207" s="228" t="s">
        <v>145</v>
      </c>
      <c r="AY207" s="16" t="s">
        <v>139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145</v>
      </c>
      <c r="BK207" s="229">
        <f>ROUND(I207*H207,2)</f>
        <v>0</v>
      </c>
      <c r="BL207" s="16" t="s">
        <v>162</v>
      </c>
      <c r="BM207" s="228" t="s">
        <v>1107</v>
      </c>
    </row>
    <row r="208" s="2" customFormat="1" ht="24.15" customHeight="1">
      <c r="A208" s="37"/>
      <c r="B208" s="38"/>
      <c r="C208" s="242" t="s">
        <v>516</v>
      </c>
      <c r="D208" s="242" t="s">
        <v>154</v>
      </c>
      <c r="E208" s="243" t="s">
        <v>1108</v>
      </c>
      <c r="F208" s="244" t="s">
        <v>1109</v>
      </c>
      <c r="G208" s="245" t="s">
        <v>151</v>
      </c>
      <c r="H208" s="246">
        <v>1</v>
      </c>
      <c r="I208" s="247"/>
      <c r="J208" s="248">
        <f>ROUND(I208*H208,2)</f>
        <v>0</v>
      </c>
      <c r="K208" s="249"/>
      <c r="L208" s="250"/>
      <c r="M208" s="251" t="s">
        <v>1</v>
      </c>
      <c r="N208" s="252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161</v>
      </c>
      <c r="AT208" s="228" t="s">
        <v>154</v>
      </c>
      <c r="AU208" s="228" t="s">
        <v>145</v>
      </c>
      <c r="AY208" s="16" t="s">
        <v>139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145</v>
      </c>
      <c r="BK208" s="229">
        <f>ROUND(I208*H208,2)</f>
        <v>0</v>
      </c>
      <c r="BL208" s="16" t="s">
        <v>162</v>
      </c>
      <c r="BM208" s="228" t="s">
        <v>1110</v>
      </c>
    </row>
    <row r="209" s="2" customFormat="1">
      <c r="A209" s="37"/>
      <c r="B209" s="38"/>
      <c r="C209" s="39"/>
      <c r="D209" s="232" t="s">
        <v>171</v>
      </c>
      <c r="E209" s="39"/>
      <c r="F209" s="253" t="s">
        <v>1079</v>
      </c>
      <c r="G209" s="39"/>
      <c r="H209" s="39"/>
      <c r="I209" s="254"/>
      <c r="J209" s="39"/>
      <c r="K209" s="39"/>
      <c r="L209" s="43"/>
      <c r="M209" s="255"/>
      <c r="N209" s="256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171</v>
      </c>
      <c r="AU209" s="16" t="s">
        <v>145</v>
      </c>
    </row>
    <row r="210" s="2" customFormat="1" ht="33" customHeight="1">
      <c r="A210" s="37"/>
      <c r="B210" s="38"/>
      <c r="C210" s="242" t="s">
        <v>521</v>
      </c>
      <c r="D210" s="242" t="s">
        <v>154</v>
      </c>
      <c r="E210" s="243" t="s">
        <v>1111</v>
      </c>
      <c r="F210" s="244" t="s">
        <v>1112</v>
      </c>
      <c r="G210" s="245" t="s">
        <v>151</v>
      </c>
      <c r="H210" s="246">
        <v>1</v>
      </c>
      <c r="I210" s="247"/>
      <c r="J210" s="248">
        <f>ROUND(I210*H210,2)</f>
        <v>0</v>
      </c>
      <c r="K210" s="249"/>
      <c r="L210" s="250"/>
      <c r="M210" s="251" t="s">
        <v>1</v>
      </c>
      <c r="N210" s="252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161</v>
      </c>
      <c r="AT210" s="228" t="s">
        <v>154</v>
      </c>
      <c r="AU210" s="228" t="s">
        <v>145</v>
      </c>
      <c r="AY210" s="16" t="s">
        <v>139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145</v>
      </c>
      <c r="BK210" s="229">
        <f>ROUND(I210*H210,2)</f>
        <v>0</v>
      </c>
      <c r="BL210" s="16" t="s">
        <v>162</v>
      </c>
      <c r="BM210" s="228" t="s">
        <v>1113</v>
      </c>
    </row>
    <row r="211" s="2" customFormat="1">
      <c r="A211" s="37"/>
      <c r="B211" s="38"/>
      <c r="C211" s="39"/>
      <c r="D211" s="232" t="s">
        <v>171</v>
      </c>
      <c r="E211" s="39"/>
      <c r="F211" s="253" t="s">
        <v>1114</v>
      </c>
      <c r="G211" s="39"/>
      <c r="H211" s="39"/>
      <c r="I211" s="254"/>
      <c r="J211" s="39"/>
      <c r="K211" s="39"/>
      <c r="L211" s="43"/>
      <c r="M211" s="255"/>
      <c r="N211" s="256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171</v>
      </c>
      <c r="AU211" s="16" t="s">
        <v>145</v>
      </c>
    </row>
    <row r="212" s="2" customFormat="1" ht="33" customHeight="1">
      <c r="A212" s="37"/>
      <c r="B212" s="38"/>
      <c r="C212" s="216" t="s">
        <v>219</v>
      </c>
      <c r="D212" s="216" t="s">
        <v>140</v>
      </c>
      <c r="E212" s="217" t="s">
        <v>1115</v>
      </c>
      <c r="F212" s="218" t="s">
        <v>1116</v>
      </c>
      <c r="G212" s="219" t="s">
        <v>952</v>
      </c>
      <c r="H212" s="220">
        <v>3</v>
      </c>
      <c r="I212" s="221"/>
      <c r="J212" s="222">
        <f>ROUND(I212*H212,2)</f>
        <v>0</v>
      </c>
      <c r="K212" s="223"/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0.0020999999999999999</v>
      </c>
      <c r="R212" s="226">
        <f>Q212*H212</f>
        <v>0.0063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162</v>
      </c>
      <c r="AT212" s="228" t="s">
        <v>140</v>
      </c>
      <c r="AU212" s="228" t="s">
        <v>145</v>
      </c>
      <c r="AY212" s="16" t="s">
        <v>139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145</v>
      </c>
      <c r="BK212" s="229">
        <f>ROUND(I212*H212,2)</f>
        <v>0</v>
      </c>
      <c r="BL212" s="16" t="s">
        <v>162</v>
      </c>
      <c r="BM212" s="228" t="s">
        <v>1117</v>
      </c>
    </row>
    <row r="213" s="2" customFormat="1" ht="24.15" customHeight="1">
      <c r="A213" s="37"/>
      <c r="B213" s="38"/>
      <c r="C213" s="242" t="s">
        <v>529</v>
      </c>
      <c r="D213" s="242" t="s">
        <v>154</v>
      </c>
      <c r="E213" s="243" t="s">
        <v>1118</v>
      </c>
      <c r="F213" s="244" t="s">
        <v>1119</v>
      </c>
      <c r="G213" s="245" t="s">
        <v>1</v>
      </c>
      <c r="H213" s="246">
        <v>1</v>
      </c>
      <c r="I213" s="247"/>
      <c r="J213" s="248">
        <f>ROUND(I213*H213,2)</f>
        <v>0</v>
      </c>
      <c r="K213" s="249"/>
      <c r="L213" s="250"/>
      <c r="M213" s="251" t="s">
        <v>1</v>
      </c>
      <c r="N213" s="252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161</v>
      </c>
      <c r="AT213" s="228" t="s">
        <v>154</v>
      </c>
      <c r="AU213" s="228" t="s">
        <v>145</v>
      </c>
      <c r="AY213" s="16" t="s">
        <v>139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145</v>
      </c>
      <c r="BK213" s="229">
        <f>ROUND(I213*H213,2)</f>
        <v>0</v>
      </c>
      <c r="BL213" s="16" t="s">
        <v>162</v>
      </c>
      <c r="BM213" s="228" t="s">
        <v>1120</v>
      </c>
    </row>
    <row r="214" s="2" customFormat="1">
      <c r="A214" s="37"/>
      <c r="B214" s="38"/>
      <c r="C214" s="39"/>
      <c r="D214" s="232" t="s">
        <v>171</v>
      </c>
      <c r="E214" s="39"/>
      <c r="F214" s="253" t="s">
        <v>1104</v>
      </c>
      <c r="G214" s="39"/>
      <c r="H214" s="39"/>
      <c r="I214" s="254"/>
      <c r="J214" s="39"/>
      <c r="K214" s="39"/>
      <c r="L214" s="43"/>
      <c r="M214" s="255"/>
      <c r="N214" s="25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171</v>
      </c>
      <c r="AU214" s="16" t="s">
        <v>145</v>
      </c>
    </row>
    <row r="215" s="2" customFormat="1" ht="24.15" customHeight="1">
      <c r="A215" s="37"/>
      <c r="B215" s="38"/>
      <c r="C215" s="242" t="s">
        <v>533</v>
      </c>
      <c r="D215" s="242" t="s">
        <v>154</v>
      </c>
      <c r="E215" s="243" t="s">
        <v>1121</v>
      </c>
      <c r="F215" s="244" t="s">
        <v>1122</v>
      </c>
      <c r="G215" s="245" t="s">
        <v>1</v>
      </c>
      <c r="H215" s="246">
        <v>3</v>
      </c>
      <c r="I215" s="247"/>
      <c r="J215" s="248">
        <f>ROUND(I215*H215,2)</f>
        <v>0</v>
      </c>
      <c r="K215" s="249"/>
      <c r="L215" s="250"/>
      <c r="M215" s="251" t="s">
        <v>1</v>
      </c>
      <c r="N215" s="252" t="s">
        <v>42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161</v>
      </c>
      <c r="AT215" s="228" t="s">
        <v>154</v>
      </c>
      <c r="AU215" s="228" t="s">
        <v>145</v>
      </c>
      <c r="AY215" s="16" t="s">
        <v>139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145</v>
      </c>
      <c r="BK215" s="229">
        <f>ROUND(I215*H215,2)</f>
        <v>0</v>
      </c>
      <c r="BL215" s="16" t="s">
        <v>162</v>
      </c>
      <c r="BM215" s="228" t="s">
        <v>1123</v>
      </c>
    </row>
    <row r="216" s="2" customFormat="1">
      <c r="A216" s="37"/>
      <c r="B216" s="38"/>
      <c r="C216" s="39"/>
      <c r="D216" s="232" t="s">
        <v>171</v>
      </c>
      <c r="E216" s="39"/>
      <c r="F216" s="253" t="s">
        <v>1104</v>
      </c>
      <c r="G216" s="39"/>
      <c r="H216" s="39"/>
      <c r="I216" s="254"/>
      <c r="J216" s="39"/>
      <c r="K216" s="39"/>
      <c r="L216" s="43"/>
      <c r="M216" s="255"/>
      <c r="N216" s="256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171</v>
      </c>
      <c r="AU216" s="16" t="s">
        <v>145</v>
      </c>
    </row>
    <row r="217" s="2" customFormat="1" ht="24.15" customHeight="1">
      <c r="A217" s="37"/>
      <c r="B217" s="38"/>
      <c r="C217" s="242" t="s">
        <v>296</v>
      </c>
      <c r="D217" s="242" t="s">
        <v>154</v>
      </c>
      <c r="E217" s="243" t="s">
        <v>1124</v>
      </c>
      <c r="F217" s="244" t="s">
        <v>1125</v>
      </c>
      <c r="G217" s="245" t="s">
        <v>1</v>
      </c>
      <c r="H217" s="246">
        <v>1</v>
      </c>
      <c r="I217" s="247"/>
      <c r="J217" s="248">
        <f>ROUND(I217*H217,2)</f>
        <v>0</v>
      </c>
      <c r="K217" s="249"/>
      <c r="L217" s="250"/>
      <c r="M217" s="251" t="s">
        <v>1</v>
      </c>
      <c r="N217" s="252" t="s">
        <v>42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161</v>
      </c>
      <c r="AT217" s="228" t="s">
        <v>154</v>
      </c>
      <c r="AU217" s="228" t="s">
        <v>145</v>
      </c>
      <c r="AY217" s="16" t="s">
        <v>139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145</v>
      </c>
      <c r="BK217" s="229">
        <f>ROUND(I217*H217,2)</f>
        <v>0</v>
      </c>
      <c r="BL217" s="16" t="s">
        <v>162</v>
      </c>
      <c r="BM217" s="228" t="s">
        <v>1126</v>
      </c>
    </row>
    <row r="218" s="2" customFormat="1">
      <c r="A218" s="37"/>
      <c r="B218" s="38"/>
      <c r="C218" s="39"/>
      <c r="D218" s="232" t="s">
        <v>171</v>
      </c>
      <c r="E218" s="39"/>
      <c r="F218" s="253" t="s">
        <v>1104</v>
      </c>
      <c r="G218" s="39"/>
      <c r="H218" s="39"/>
      <c r="I218" s="254"/>
      <c r="J218" s="39"/>
      <c r="K218" s="39"/>
      <c r="L218" s="43"/>
      <c r="M218" s="255"/>
      <c r="N218" s="256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171</v>
      </c>
      <c r="AU218" s="16" t="s">
        <v>145</v>
      </c>
    </row>
    <row r="219" s="2" customFormat="1" ht="24.15" customHeight="1">
      <c r="A219" s="37"/>
      <c r="B219" s="38"/>
      <c r="C219" s="216" t="s">
        <v>541</v>
      </c>
      <c r="D219" s="216" t="s">
        <v>140</v>
      </c>
      <c r="E219" s="217" t="s">
        <v>1127</v>
      </c>
      <c r="F219" s="218" t="s">
        <v>1128</v>
      </c>
      <c r="G219" s="219" t="s">
        <v>151</v>
      </c>
      <c r="H219" s="220">
        <v>38</v>
      </c>
      <c r="I219" s="221"/>
      <c r="J219" s="222">
        <f>ROUND(I219*H219,2)</f>
        <v>0</v>
      </c>
      <c r="K219" s="223"/>
      <c r="L219" s="43"/>
      <c r="M219" s="224" t="s">
        <v>1</v>
      </c>
      <c r="N219" s="225" t="s">
        <v>42</v>
      </c>
      <c r="O219" s="90"/>
      <c r="P219" s="226">
        <f>O219*H219</f>
        <v>0</v>
      </c>
      <c r="Q219" s="226">
        <v>5.0000000000000002E-05</v>
      </c>
      <c r="R219" s="226">
        <f>Q219*H219</f>
        <v>0.0019</v>
      </c>
      <c r="S219" s="226">
        <v>0.01235</v>
      </c>
      <c r="T219" s="227">
        <f>S219*H219</f>
        <v>0.46929999999999999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162</v>
      </c>
      <c r="AT219" s="228" t="s">
        <v>140</v>
      </c>
      <c r="AU219" s="228" t="s">
        <v>145</v>
      </c>
      <c r="AY219" s="16" t="s">
        <v>139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145</v>
      </c>
      <c r="BK219" s="229">
        <f>ROUND(I219*H219,2)</f>
        <v>0</v>
      </c>
      <c r="BL219" s="16" t="s">
        <v>162</v>
      </c>
      <c r="BM219" s="228" t="s">
        <v>1129</v>
      </c>
    </row>
    <row r="220" s="2" customFormat="1" ht="24.15" customHeight="1">
      <c r="A220" s="37"/>
      <c r="B220" s="38"/>
      <c r="C220" s="216" t="s">
        <v>545</v>
      </c>
      <c r="D220" s="216" t="s">
        <v>140</v>
      </c>
      <c r="E220" s="217" t="s">
        <v>1130</v>
      </c>
      <c r="F220" s="218" t="s">
        <v>1131</v>
      </c>
      <c r="G220" s="219" t="s">
        <v>151</v>
      </c>
      <c r="H220" s="220">
        <v>37</v>
      </c>
      <c r="I220" s="221"/>
      <c r="J220" s="222">
        <f>ROUND(I220*H220,2)</f>
        <v>0</v>
      </c>
      <c r="K220" s="223"/>
      <c r="L220" s="43"/>
      <c r="M220" s="224" t="s">
        <v>1</v>
      </c>
      <c r="N220" s="225" t="s">
        <v>42</v>
      </c>
      <c r="O220" s="90"/>
      <c r="P220" s="226">
        <f>O220*H220</f>
        <v>0</v>
      </c>
      <c r="Q220" s="226">
        <v>8.0000000000000007E-05</v>
      </c>
      <c r="R220" s="226">
        <f>Q220*H220</f>
        <v>0.0029600000000000004</v>
      </c>
      <c r="S220" s="226">
        <v>0.024930000000000001</v>
      </c>
      <c r="T220" s="227">
        <f>S220*H220</f>
        <v>0.92241000000000006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162</v>
      </c>
      <c r="AT220" s="228" t="s">
        <v>140</v>
      </c>
      <c r="AU220" s="228" t="s">
        <v>145</v>
      </c>
      <c r="AY220" s="16" t="s">
        <v>139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145</v>
      </c>
      <c r="BK220" s="229">
        <f>ROUND(I220*H220,2)</f>
        <v>0</v>
      </c>
      <c r="BL220" s="16" t="s">
        <v>162</v>
      </c>
      <c r="BM220" s="228" t="s">
        <v>1132</v>
      </c>
    </row>
    <row r="221" s="2" customFormat="1" ht="24.15" customHeight="1">
      <c r="A221" s="37"/>
      <c r="B221" s="38"/>
      <c r="C221" s="216" t="s">
        <v>549</v>
      </c>
      <c r="D221" s="216" t="s">
        <v>140</v>
      </c>
      <c r="E221" s="217" t="s">
        <v>1133</v>
      </c>
      <c r="F221" s="218" t="s">
        <v>1134</v>
      </c>
      <c r="G221" s="219" t="s">
        <v>151</v>
      </c>
      <c r="H221" s="220">
        <v>1</v>
      </c>
      <c r="I221" s="221"/>
      <c r="J221" s="222">
        <f>ROUND(I221*H221,2)</f>
        <v>0</v>
      </c>
      <c r="K221" s="223"/>
      <c r="L221" s="43"/>
      <c r="M221" s="224" t="s">
        <v>1</v>
      </c>
      <c r="N221" s="225" t="s">
        <v>42</v>
      </c>
      <c r="O221" s="90"/>
      <c r="P221" s="226">
        <f>O221*H221</f>
        <v>0</v>
      </c>
      <c r="Q221" s="226">
        <v>8.0000000000000007E-05</v>
      </c>
      <c r="R221" s="226">
        <f>Q221*H221</f>
        <v>8.0000000000000007E-05</v>
      </c>
      <c r="S221" s="226">
        <v>0.04675</v>
      </c>
      <c r="T221" s="227">
        <f>S221*H221</f>
        <v>0.04675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8" t="s">
        <v>162</v>
      </c>
      <c r="AT221" s="228" t="s">
        <v>140</v>
      </c>
      <c r="AU221" s="228" t="s">
        <v>145</v>
      </c>
      <c r="AY221" s="16" t="s">
        <v>139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6" t="s">
        <v>145</v>
      </c>
      <c r="BK221" s="229">
        <f>ROUND(I221*H221,2)</f>
        <v>0</v>
      </c>
      <c r="BL221" s="16" t="s">
        <v>162</v>
      </c>
      <c r="BM221" s="228" t="s">
        <v>1135</v>
      </c>
    </row>
    <row r="222" s="2" customFormat="1" ht="24.15" customHeight="1">
      <c r="A222" s="37"/>
      <c r="B222" s="38"/>
      <c r="C222" s="216" t="s">
        <v>553</v>
      </c>
      <c r="D222" s="216" t="s">
        <v>140</v>
      </c>
      <c r="E222" s="217" t="s">
        <v>1136</v>
      </c>
      <c r="F222" s="218" t="s">
        <v>1137</v>
      </c>
      <c r="G222" s="219" t="s">
        <v>151</v>
      </c>
      <c r="H222" s="220">
        <v>1</v>
      </c>
      <c r="I222" s="221"/>
      <c r="J222" s="222">
        <f>ROUND(I222*H222,2)</f>
        <v>0</v>
      </c>
      <c r="K222" s="223"/>
      <c r="L222" s="43"/>
      <c r="M222" s="224" t="s">
        <v>1</v>
      </c>
      <c r="N222" s="225" t="s">
        <v>42</v>
      </c>
      <c r="O222" s="90"/>
      <c r="P222" s="226">
        <f>O222*H222</f>
        <v>0</v>
      </c>
      <c r="Q222" s="226">
        <v>0.00010000000000000001</v>
      </c>
      <c r="R222" s="226">
        <f>Q222*H222</f>
        <v>0.00010000000000000001</v>
      </c>
      <c r="S222" s="226">
        <v>0.037490000000000002</v>
      </c>
      <c r="T222" s="227">
        <f>S222*H222</f>
        <v>0.037490000000000002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162</v>
      </c>
      <c r="AT222" s="228" t="s">
        <v>140</v>
      </c>
      <c r="AU222" s="228" t="s">
        <v>145</v>
      </c>
      <c r="AY222" s="16" t="s">
        <v>139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145</v>
      </c>
      <c r="BK222" s="229">
        <f>ROUND(I222*H222,2)</f>
        <v>0</v>
      </c>
      <c r="BL222" s="16" t="s">
        <v>162</v>
      </c>
      <c r="BM222" s="228" t="s">
        <v>1138</v>
      </c>
    </row>
    <row r="223" s="2" customFormat="1" ht="24.15" customHeight="1">
      <c r="A223" s="37"/>
      <c r="B223" s="38"/>
      <c r="C223" s="216" t="s">
        <v>559</v>
      </c>
      <c r="D223" s="216" t="s">
        <v>140</v>
      </c>
      <c r="E223" s="217" t="s">
        <v>1139</v>
      </c>
      <c r="F223" s="218" t="s">
        <v>1140</v>
      </c>
      <c r="G223" s="219" t="s">
        <v>151</v>
      </c>
      <c r="H223" s="220">
        <v>154</v>
      </c>
      <c r="I223" s="221"/>
      <c r="J223" s="222">
        <f>ROUND(I223*H223,2)</f>
        <v>0</v>
      </c>
      <c r="K223" s="223"/>
      <c r="L223" s="43"/>
      <c r="M223" s="224" t="s">
        <v>1</v>
      </c>
      <c r="N223" s="225" t="s">
        <v>42</v>
      </c>
      <c r="O223" s="90"/>
      <c r="P223" s="226">
        <f>O223*H223</f>
        <v>0</v>
      </c>
      <c r="Q223" s="226">
        <v>1.0000000000000001E-05</v>
      </c>
      <c r="R223" s="226">
        <f>Q223*H223</f>
        <v>0.0015400000000000001</v>
      </c>
      <c r="S223" s="226">
        <v>0.00075000000000000002</v>
      </c>
      <c r="T223" s="227">
        <f>S223*H223</f>
        <v>0.11550000000000001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162</v>
      </c>
      <c r="AT223" s="228" t="s">
        <v>140</v>
      </c>
      <c r="AU223" s="228" t="s">
        <v>145</v>
      </c>
      <c r="AY223" s="16" t="s">
        <v>139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145</v>
      </c>
      <c r="BK223" s="229">
        <f>ROUND(I223*H223,2)</f>
        <v>0</v>
      </c>
      <c r="BL223" s="16" t="s">
        <v>162</v>
      </c>
      <c r="BM223" s="228" t="s">
        <v>1141</v>
      </c>
    </row>
    <row r="224" s="2" customFormat="1" ht="24.15" customHeight="1">
      <c r="A224" s="37"/>
      <c r="B224" s="38"/>
      <c r="C224" s="216" t="s">
        <v>563</v>
      </c>
      <c r="D224" s="216" t="s">
        <v>140</v>
      </c>
      <c r="E224" s="217" t="s">
        <v>1142</v>
      </c>
      <c r="F224" s="218" t="s">
        <v>1143</v>
      </c>
      <c r="G224" s="219" t="s">
        <v>208</v>
      </c>
      <c r="H224" s="220">
        <v>0.22700000000000001</v>
      </c>
      <c r="I224" s="221"/>
      <c r="J224" s="222">
        <f>ROUND(I224*H224,2)</f>
        <v>0</v>
      </c>
      <c r="K224" s="223"/>
      <c r="L224" s="43"/>
      <c r="M224" s="224" t="s">
        <v>1</v>
      </c>
      <c r="N224" s="225" t="s">
        <v>42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162</v>
      </c>
      <c r="AT224" s="228" t="s">
        <v>140</v>
      </c>
      <c r="AU224" s="228" t="s">
        <v>145</v>
      </c>
      <c r="AY224" s="16" t="s">
        <v>139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145</v>
      </c>
      <c r="BK224" s="229">
        <f>ROUND(I224*H224,2)</f>
        <v>0</v>
      </c>
      <c r="BL224" s="16" t="s">
        <v>162</v>
      </c>
      <c r="BM224" s="228" t="s">
        <v>1144</v>
      </c>
    </row>
    <row r="225" s="12" customFormat="1" ht="22.8" customHeight="1">
      <c r="A225" s="12"/>
      <c r="B225" s="202"/>
      <c r="C225" s="203"/>
      <c r="D225" s="204" t="s">
        <v>75</v>
      </c>
      <c r="E225" s="268" t="s">
        <v>824</v>
      </c>
      <c r="F225" s="268" t="s">
        <v>1145</v>
      </c>
      <c r="G225" s="203"/>
      <c r="H225" s="203"/>
      <c r="I225" s="206"/>
      <c r="J225" s="269">
        <f>BK225</f>
        <v>0</v>
      </c>
      <c r="K225" s="203"/>
      <c r="L225" s="208"/>
      <c r="M225" s="209"/>
      <c r="N225" s="210"/>
      <c r="O225" s="210"/>
      <c r="P225" s="211">
        <f>SUM(P226:P228)</f>
        <v>0</v>
      </c>
      <c r="Q225" s="210"/>
      <c r="R225" s="211">
        <f>SUM(R226:R228)</f>
        <v>0.0049200000000000008</v>
      </c>
      <c r="S225" s="210"/>
      <c r="T225" s="21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145</v>
      </c>
      <c r="AT225" s="214" t="s">
        <v>75</v>
      </c>
      <c r="AU225" s="214" t="s">
        <v>84</v>
      </c>
      <c r="AY225" s="213" t="s">
        <v>139</v>
      </c>
      <c r="BK225" s="215">
        <f>SUM(BK226:BK228)</f>
        <v>0</v>
      </c>
    </row>
    <row r="226" s="2" customFormat="1" ht="24.15" customHeight="1">
      <c r="A226" s="37"/>
      <c r="B226" s="38"/>
      <c r="C226" s="216" t="s">
        <v>570</v>
      </c>
      <c r="D226" s="216" t="s">
        <v>140</v>
      </c>
      <c r="E226" s="217" t="s">
        <v>1146</v>
      </c>
      <c r="F226" s="218" t="s">
        <v>1147</v>
      </c>
      <c r="G226" s="219" t="s">
        <v>186</v>
      </c>
      <c r="H226" s="220">
        <v>82</v>
      </c>
      <c r="I226" s="221"/>
      <c r="J226" s="222">
        <f>ROUND(I226*H226,2)</f>
        <v>0</v>
      </c>
      <c r="K226" s="223"/>
      <c r="L226" s="43"/>
      <c r="M226" s="224" t="s">
        <v>1</v>
      </c>
      <c r="N226" s="225" t="s">
        <v>42</v>
      </c>
      <c r="O226" s="90"/>
      <c r="P226" s="226">
        <f>O226*H226</f>
        <v>0</v>
      </c>
      <c r="Q226" s="226">
        <v>1.0000000000000001E-05</v>
      </c>
      <c r="R226" s="226">
        <f>Q226*H226</f>
        <v>0.00082000000000000009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162</v>
      </c>
      <c r="AT226" s="228" t="s">
        <v>140</v>
      </c>
      <c r="AU226" s="228" t="s">
        <v>145</v>
      </c>
      <c r="AY226" s="16" t="s">
        <v>139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145</v>
      </c>
      <c r="BK226" s="229">
        <f>ROUND(I226*H226,2)</f>
        <v>0</v>
      </c>
      <c r="BL226" s="16" t="s">
        <v>162</v>
      </c>
      <c r="BM226" s="228" t="s">
        <v>1148</v>
      </c>
    </row>
    <row r="227" s="2" customFormat="1" ht="24.15" customHeight="1">
      <c r="A227" s="37"/>
      <c r="B227" s="38"/>
      <c r="C227" s="216" t="s">
        <v>576</v>
      </c>
      <c r="D227" s="216" t="s">
        <v>140</v>
      </c>
      <c r="E227" s="217" t="s">
        <v>1149</v>
      </c>
      <c r="F227" s="218" t="s">
        <v>1150</v>
      </c>
      <c r="G227" s="219" t="s">
        <v>186</v>
      </c>
      <c r="H227" s="220">
        <v>82</v>
      </c>
      <c r="I227" s="221"/>
      <c r="J227" s="222">
        <f>ROUND(I227*H227,2)</f>
        <v>0</v>
      </c>
      <c r="K227" s="223"/>
      <c r="L227" s="43"/>
      <c r="M227" s="224" t="s">
        <v>1</v>
      </c>
      <c r="N227" s="225" t="s">
        <v>42</v>
      </c>
      <c r="O227" s="90"/>
      <c r="P227" s="226">
        <f>O227*H227</f>
        <v>0</v>
      </c>
      <c r="Q227" s="226">
        <v>5.0000000000000002E-05</v>
      </c>
      <c r="R227" s="226">
        <f>Q227*H227</f>
        <v>0.0041000000000000003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162</v>
      </c>
      <c r="AT227" s="228" t="s">
        <v>140</v>
      </c>
      <c r="AU227" s="228" t="s">
        <v>145</v>
      </c>
      <c r="AY227" s="16" t="s">
        <v>139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145</v>
      </c>
      <c r="BK227" s="229">
        <f>ROUND(I227*H227,2)</f>
        <v>0</v>
      </c>
      <c r="BL227" s="16" t="s">
        <v>162</v>
      </c>
      <c r="BM227" s="228" t="s">
        <v>1151</v>
      </c>
    </row>
    <row r="228" s="2" customFormat="1">
      <c r="A228" s="37"/>
      <c r="B228" s="38"/>
      <c r="C228" s="39"/>
      <c r="D228" s="232" t="s">
        <v>171</v>
      </c>
      <c r="E228" s="39"/>
      <c r="F228" s="253" t="s">
        <v>1152</v>
      </c>
      <c r="G228" s="39"/>
      <c r="H228" s="39"/>
      <c r="I228" s="254"/>
      <c r="J228" s="39"/>
      <c r="K228" s="39"/>
      <c r="L228" s="43"/>
      <c r="M228" s="273"/>
      <c r="N228" s="274"/>
      <c r="O228" s="275"/>
      <c r="P228" s="275"/>
      <c r="Q228" s="275"/>
      <c r="R228" s="275"/>
      <c r="S228" s="275"/>
      <c r="T228" s="276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171</v>
      </c>
      <c r="AU228" s="16" t="s">
        <v>145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43"/>
      <c r="M229" s="37"/>
      <c r="O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9iPYzriPYg9pHucQlfKsKV91HLc8hWDUx0vR9mZ4Vq8SsMnJdMsczPWVeXtZZDpJbtR1OjMY74oHjhQIwU9l6A==" hashValue="albMTjaAABUjwFX6tmUuAAxSh4JEHgYaLn8TT1xfYH/kWADFYHb88QRP4CX+UK+RQ3yFBBqRlArbUPQ5jor5Iw==" algorithmName="SHA-512" password="CC35"/>
  <autoFilter ref="C125:K22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Dětský domov Rovečné -  Rekonstrukce ÚT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1153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15. 3. 2024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ROUND((SUM(BE128:BE216)),  2)</f>
        <v>0</v>
      </c>
      <c r="G33" s="37"/>
      <c r="H33" s="37"/>
      <c r="I33" s="154">
        <v>0.20999999999999999</v>
      </c>
      <c r="J33" s="153">
        <f>ROUND(((SUM(BE128:BE216))*I33),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ROUND((SUM(BF128:BF216)),  2)</f>
        <v>0</v>
      </c>
      <c r="G34" s="37"/>
      <c r="H34" s="37"/>
      <c r="I34" s="154">
        <v>0.12</v>
      </c>
      <c r="J34" s="153">
        <f>ROUND(((SUM(BF128:BF216))*I34),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ROUND((SUM(BG128:BG216)),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ROUND((SUM(BH128:BH216)),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ROUND((SUM(BI128:BI216)),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Dětský domov Rovečné -  Rekonstrukce ÚT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D.1.4.2 - elektrické rozvody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Rovečné č.p. 40</v>
      </c>
      <c r="G89" s="39"/>
      <c r="H89" s="39"/>
      <c r="I89" s="31" t="s">
        <v>22</v>
      </c>
      <c r="J89" s="78" t="str">
        <f>IF(J12="","",J12)</f>
        <v>15. 3. 2024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57/1882, Jihlava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1154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1155</v>
      </c>
      <c r="E98" s="181"/>
      <c r="F98" s="181"/>
      <c r="G98" s="181"/>
      <c r="H98" s="181"/>
      <c r="I98" s="181"/>
      <c r="J98" s="182">
        <f>J134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1156</v>
      </c>
      <c r="E99" s="181"/>
      <c r="F99" s="181"/>
      <c r="G99" s="181"/>
      <c r="H99" s="181"/>
      <c r="I99" s="181"/>
      <c r="J99" s="182">
        <f>J151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8"/>
      <c r="C100" s="179"/>
      <c r="D100" s="180" t="s">
        <v>1157</v>
      </c>
      <c r="E100" s="181"/>
      <c r="F100" s="181"/>
      <c r="G100" s="181"/>
      <c r="H100" s="181"/>
      <c r="I100" s="181"/>
      <c r="J100" s="182">
        <f>J157</f>
        <v>0</v>
      </c>
      <c r="K100" s="179"/>
      <c r="L100" s="183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8"/>
      <c r="C101" s="179"/>
      <c r="D101" s="180" t="s">
        <v>1158</v>
      </c>
      <c r="E101" s="181"/>
      <c r="F101" s="181"/>
      <c r="G101" s="181"/>
      <c r="H101" s="181"/>
      <c r="I101" s="181"/>
      <c r="J101" s="182">
        <f>J164</f>
        <v>0</v>
      </c>
      <c r="K101" s="179"/>
      <c r="L101" s="183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8"/>
      <c r="C102" s="179"/>
      <c r="D102" s="180" t="s">
        <v>111</v>
      </c>
      <c r="E102" s="181"/>
      <c r="F102" s="181"/>
      <c r="G102" s="181"/>
      <c r="H102" s="181"/>
      <c r="I102" s="181"/>
      <c r="J102" s="182">
        <f>J176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1159</v>
      </c>
      <c r="E103" s="187"/>
      <c r="F103" s="187"/>
      <c r="G103" s="187"/>
      <c r="H103" s="187"/>
      <c r="I103" s="187"/>
      <c r="J103" s="188">
        <f>J177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115</v>
      </c>
      <c r="E104" s="187"/>
      <c r="F104" s="187"/>
      <c r="G104" s="187"/>
      <c r="H104" s="187"/>
      <c r="I104" s="187"/>
      <c r="J104" s="188">
        <f>J184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84"/>
      <c r="C105" s="185"/>
      <c r="D105" s="186" t="s">
        <v>1160</v>
      </c>
      <c r="E105" s="187"/>
      <c r="F105" s="187"/>
      <c r="G105" s="187"/>
      <c r="H105" s="187"/>
      <c r="I105" s="187"/>
      <c r="J105" s="188">
        <f>J190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4"/>
      <c r="C106" s="185"/>
      <c r="D106" s="186" t="s">
        <v>1161</v>
      </c>
      <c r="E106" s="187"/>
      <c r="F106" s="187"/>
      <c r="G106" s="187"/>
      <c r="H106" s="187"/>
      <c r="I106" s="187"/>
      <c r="J106" s="188">
        <f>J195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1162</v>
      </c>
      <c r="E107" s="187"/>
      <c r="F107" s="187"/>
      <c r="G107" s="187"/>
      <c r="H107" s="187"/>
      <c r="I107" s="187"/>
      <c r="J107" s="188">
        <f>J204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8"/>
      <c r="C108" s="179"/>
      <c r="D108" s="180" t="s">
        <v>1163</v>
      </c>
      <c r="E108" s="181"/>
      <c r="F108" s="181"/>
      <c r="G108" s="181"/>
      <c r="H108" s="181"/>
      <c r="I108" s="181"/>
      <c r="J108" s="182">
        <f>J207</f>
        <v>0</v>
      </c>
      <c r="K108" s="179"/>
      <c r="L108" s="183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124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 xml:space="preserve">Dětský domov Rovečné -  Rekonstrukce ÚT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96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D.1.4.2 - elektrické rozvody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Rovečné č.p. 40</v>
      </c>
      <c r="G122" s="39"/>
      <c r="H122" s="39"/>
      <c r="I122" s="31" t="s">
        <v>22</v>
      </c>
      <c r="J122" s="78" t="str">
        <f>IF(J12="","",J12)</f>
        <v>15. 3. 2024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40.05" customHeight="1">
      <c r="A124" s="37"/>
      <c r="B124" s="38"/>
      <c r="C124" s="31" t="s">
        <v>24</v>
      </c>
      <c r="D124" s="39"/>
      <c r="E124" s="39"/>
      <c r="F124" s="26" t="str">
        <f>E15</f>
        <v>Kraj Vysočina, Žižkova 57/1882, Jihlava</v>
      </c>
      <c r="G124" s="39"/>
      <c r="H124" s="39"/>
      <c r="I124" s="31" t="s">
        <v>30</v>
      </c>
      <c r="J124" s="35" t="str">
        <f>E21</f>
        <v>Filip Marek, Brněnská 326/34, Žďár nad Sázavou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40.05" customHeight="1">
      <c r="A125" s="37"/>
      <c r="B125" s="38"/>
      <c r="C125" s="31" t="s">
        <v>28</v>
      </c>
      <c r="D125" s="39"/>
      <c r="E125" s="39"/>
      <c r="F125" s="26" t="str">
        <f>IF(E18="","",E18)</f>
        <v>Vyplň údaj</v>
      </c>
      <c r="G125" s="39"/>
      <c r="H125" s="39"/>
      <c r="I125" s="31" t="s">
        <v>33</v>
      </c>
      <c r="J125" s="35" t="str">
        <f>E24</f>
        <v>Filip Marek, Brněnská 326/34, Žďár nad Sázavou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125</v>
      </c>
      <c r="D127" s="193" t="s">
        <v>61</v>
      </c>
      <c r="E127" s="193" t="s">
        <v>57</v>
      </c>
      <c r="F127" s="193" t="s">
        <v>58</v>
      </c>
      <c r="G127" s="193" t="s">
        <v>126</v>
      </c>
      <c r="H127" s="193" t="s">
        <v>127</v>
      </c>
      <c r="I127" s="193" t="s">
        <v>128</v>
      </c>
      <c r="J127" s="194" t="s">
        <v>100</v>
      </c>
      <c r="K127" s="195" t="s">
        <v>129</v>
      </c>
      <c r="L127" s="196"/>
      <c r="M127" s="99" t="s">
        <v>1</v>
      </c>
      <c r="N127" s="100" t="s">
        <v>40</v>
      </c>
      <c r="O127" s="100" t="s">
        <v>130</v>
      </c>
      <c r="P127" s="100" t="s">
        <v>131</v>
      </c>
      <c r="Q127" s="100" t="s">
        <v>132</v>
      </c>
      <c r="R127" s="100" t="s">
        <v>133</v>
      </c>
      <c r="S127" s="100" t="s">
        <v>134</v>
      </c>
      <c r="T127" s="101" t="s">
        <v>135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136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P129+P134+P151+P157+P164+P176+P207</f>
        <v>0</v>
      </c>
      <c r="Q128" s="103"/>
      <c r="R128" s="199">
        <f>R129+R134+R151+R157+R164+R176+R207</f>
        <v>0.074729999999999991</v>
      </c>
      <c r="S128" s="103"/>
      <c r="T128" s="200">
        <f>T129+T134+T151+T157+T164+T176+T207</f>
        <v>0.549292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75</v>
      </c>
      <c r="AU128" s="16" t="s">
        <v>102</v>
      </c>
      <c r="BK128" s="201">
        <f>BK129+BK134+BK151+BK157+BK164+BK176+BK207</f>
        <v>0</v>
      </c>
    </row>
    <row r="129" s="12" customFormat="1" ht="25.92" customHeight="1">
      <c r="A129" s="12"/>
      <c r="B129" s="202"/>
      <c r="C129" s="203"/>
      <c r="D129" s="204" t="s">
        <v>75</v>
      </c>
      <c r="E129" s="205" t="s">
        <v>1164</v>
      </c>
      <c r="F129" s="205" t="s">
        <v>1165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SUM(P130:P133)</f>
        <v>0</v>
      </c>
      <c r="Q129" s="210"/>
      <c r="R129" s="211">
        <f>SUM(R130:R133)</f>
        <v>0</v>
      </c>
      <c r="S129" s="210"/>
      <c r="T129" s="212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76</v>
      </c>
      <c r="AY129" s="213" t="s">
        <v>139</v>
      </c>
      <c r="BK129" s="215">
        <f>SUM(BK130:BK133)</f>
        <v>0</v>
      </c>
    </row>
    <row r="130" s="2" customFormat="1" ht="24.15" customHeight="1">
      <c r="A130" s="37"/>
      <c r="B130" s="38"/>
      <c r="C130" s="216" t="s">
        <v>84</v>
      </c>
      <c r="D130" s="216" t="s">
        <v>140</v>
      </c>
      <c r="E130" s="217" t="s">
        <v>1166</v>
      </c>
      <c r="F130" s="218" t="s">
        <v>1167</v>
      </c>
      <c r="G130" s="219" t="s">
        <v>151</v>
      </c>
      <c r="H130" s="220">
        <v>1</v>
      </c>
      <c r="I130" s="221"/>
      <c r="J130" s="222">
        <f>ROUND(I130*H130,2)</f>
        <v>0</v>
      </c>
      <c r="K130" s="223"/>
      <c r="L130" s="43"/>
      <c r="M130" s="224" t="s">
        <v>1</v>
      </c>
      <c r="N130" s="225" t="s">
        <v>42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144</v>
      </c>
      <c r="AT130" s="228" t="s">
        <v>140</v>
      </c>
      <c r="AU130" s="228" t="s">
        <v>84</v>
      </c>
      <c r="AY130" s="16" t="s">
        <v>139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145</v>
      </c>
      <c r="BK130" s="229">
        <f>ROUND(I130*H130,2)</f>
        <v>0</v>
      </c>
      <c r="BL130" s="16" t="s">
        <v>144</v>
      </c>
      <c r="BM130" s="228" t="s">
        <v>1168</v>
      </c>
    </row>
    <row r="131" s="2" customFormat="1">
      <c r="A131" s="37"/>
      <c r="B131" s="38"/>
      <c r="C131" s="39"/>
      <c r="D131" s="232" t="s">
        <v>171</v>
      </c>
      <c r="E131" s="39"/>
      <c r="F131" s="253" t="s">
        <v>1169</v>
      </c>
      <c r="G131" s="39"/>
      <c r="H131" s="39"/>
      <c r="I131" s="254"/>
      <c r="J131" s="39"/>
      <c r="K131" s="39"/>
      <c r="L131" s="43"/>
      <c r="M131" s="255"/>
      <c r="N131" s="256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171</v>
      </c>
      <c r="AU131" s="16" t="s">
        <v>84</v>
      </c>
    </row>
    <row r="132" s="2" customFormat="1" ht="16.5" customHeight="1">
      <c r="A132" s="37"/>
      <c r="B132" s="38"/>
      <c r="C132" s="216" t="s">
        <v>145</v>
      </c>
      <c r="D132" s="216" t="s">
        <v>140</v>
      </c>
      <c r="E132" s="217" t="s">
        <v>1170</v>
      </c>
      <c r="F132" s="218" t="s">
        <v>1171</v>
      </c>
      <c r="G132" s="219" t="s">
        <v>151</v>
      </c>
      <c r="H132" s="220">
        <v>1</v>
      </c>
      <c r="I132" s="221"/>
      <c r="J132" s="222">
        <f>ROUND(I132*H132,2)</f>
        <v>0</v>
      </c>
      <c r="K132" s="223"/>
      <c r="L132" s="43"/>
      <c r="M132" s="224" t="s">
        <v>1</v>
      </c>
      <c r="N132" s="225" t="s">
        <v>42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144</v>
      </c>
      <c r="AT132" s="228" t="s">
        <v>140</v>
      </c>
      <c r="AU132" s="228" t="s">
        <v>84</v>
      </c>
      <c r="AY132" s="16" t="s">
        <v>139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145</v>
      </c>
      <c r="BK132" s="229">
        <f>ROUND(I132*H132,2)</f>
        <v>0</v>
      </c>
      <c r="BL132" s="16" t="s">
        <v>144</v>
      </c>
      <c r="BM132" s="228" t="s">
        <v>1172</v>
      </c>
    </row>
    <row r="133" s="2" customFormat="1">
      <c r="A133" s="37"/>
      <c r="B133" s="38"/>
      <c r="C133" s="39"/>
      <c r="D133" s="232" t="s">
        <v>171</v>
      </c>
      <c r="E133" s="39"/>
      <c r="F133" s="253" t="s">
        <v>1169</v>
      </c>
      <c r="G133" s="39"/>
      <c r="H133" s="39"/>
      <c r="I133" s="254"/>
      <c r="J133" s="39"/>
      <c r="K133" s="39"/>
      <c r="L133" s="43"/>
      <c r="M133" s="255"/>
      <c r="N133" s="256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171</v>
      </c>
      <c r="AU133" s="16" t="s">
        <v>84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1173</v>
      </c>
      <c r="F134" s="205" t="s">
        <v>1174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SUM(P135:P150)</f>
        <v>0</v>
      </c>
      <c r="Q134" s="210"/>
      <c r="R134" s="211">
        <f>SUM(R135:R150)</f>
        <v>0</v>
      </c>
      <c r="S134" s="210"/>
      <c r="T134" s="212">
        <f>SUM(T135:T150)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75</v>
      </c>
      <c r="AU134" s="214" t="s">
        <v>76</v>
      </c>
      <c r="AY134" s="213" t="s">
        <v>139</v>
      </c>
      <c r="BK134" s="215">
        <f>SUM(BK135:BK150)</f>
        <v>0</v>
      </c>
    </row>
    <row r="135" s="2" customFormat="1" ht="49.05" customHeight="1">
      <c r="A135" s="37"/>
      <c r="B135" s="38"/>
      <c r="C135" s="216" t="s">
        <v>153</v>
      </c>
      <c r="D135" s="216" t="s">
        <v>140</v>
      </c>
      <c r="E135" s="217" t="s">
        <v>1175</v>
      </c>
      <c r="F135" s="218" t="s">
        <v>1176</v>
      </c>
      <c r="G135" s="219" t="s">
        <v>151</v>
      </c>
      <c r="H135" s="220">
        <v>21</v>
      </c>
      <c r="I135" s="221"/>
      <c r="J135" s="222">
        <f>ROUND(I135*H135,2)</f>
        <v>0</v>
      </c>
      <c r="K135" s="223"/>
      <c r="L135" s="43"/>
      <c r="M135" s="224" t="s">
        <v>1</v>
      </c>
      <c r="N135" s="225" t="s">
        <v>42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144</v>
      </c>
      <c r="AT135" s="228" t="s">
        <v>140</v>
      </c>
      <c r="AU135" s="228" t="s">
        <v>84</v>
      </c>
      <c r="AY135" s="16" t="s">
        <v>139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145</v>
      </c>
      <c r="BK135" s="229">
        <f>ROUND(I135*H135,2)</f>
        <v>0</v>
      </c>
      <c r="BL135" s="16" t="s">
        <v>144</v>
      </c>
      <c r="BM135" s="228" t="s">
        <v>1177</v>
      </c>
    </row>
    <row r="136" s="2" customFormat="1" ht="21.75" customHeight="1">
      <c r="A136" s="37"/>
      <c r="B136" s="38"/>
      <c r="C136" s="242" t="s">
        <v>144</v>
      </c>
      <c r="D136" s="242" t="s">
        <v>154</v>
      </c>
      <c r="E136" s="243" t="s">
        <v>1178</v>
      </c>
      <c r="F136" s="244" t="s">
        <v>1179</v>
      </c>
      <c r="G136" s="245" t="s">
        <v>151</v>
      </c>
      <c r="H136" s="246">
        <v>20</v>
      </c>
      <c r="I136" s="247"/>
      <c r="J136" s="248">
        <f>ROUND(I136*H136,2)</f>
        <v>0</v>
      </c>
      <c r="K136" s="249"/>
      <c r="L136" s="250"/>
      <c r="M136" s="251" t="s">
        <v>1</v>
      </c>
      <c r="N136" s="252" t="s">
        <v>42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157</v>
      </c>
      <c r="AT136" s="228" t="s">
        <v>154</v>
      </c>
      <c r="AU136" s="228" t="s">
        <v>84</v>
      </c>
      <c r="AY136" s="16" t="s">
        <v>139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145</v>
      </c>
      <c r="BK136" s="229">
        <f>ROUND(I136*H136,2)</f>
        <v>0</v>
      </c>
      <c r="BL136" s="16" t="s">
        <v>144</v>
      </c>
      <c r="BM136" s="228" t="s">
        <v>1180</v>
      </c>
    </row>
    <row r="137" s="2" customFormat="1" ht="24.15" customHeight="1">
      <c r="A137" s="37"/>
      <c r="B137" s="38"/>
      <c r="C137" s="242" t="s">
        <v>166</v>
      </c>
      <c r="D137" s="242" t="s">
        <v>154</v>
      </c>
      <c r="E137" s="243" t="s">
        <v>1181</v>
      </c>
      <c r="F137" s="244" t="s">
        <v>1182</v>
      </c>
      <c r="G137" s="245" t="s">
        <v>151</v>
      </c>
      <c r="H137" s="246">
        <v>1</v>
      </c>
      <c r="I137" s="247"/>
      <c r="J137" s="248">
        <f>ROUND(I137*H137,2)</f>
        <v>0</v>
      </c>
      <c r="K137" s="249"/>
      <c r="L137" s="250"/>
      <c r="M137" s="251" t="s">
        <v>1</v>
      </c>
      <c r="N137" s="252" t="s">
        <v>42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157</v>
      </c>
      <c r="AT137" s="228" t="s">
        <v>154</v>
      </c>
      <c r="AU137" s="228" t="s">
        <v>84</v>
      </c>
      <c r="AY137" s="16" t="s">
        <v>139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145</v>
      </c>
      <c r="BK137" s="229">
        <f>ROUND(I137*H137,2)</f>
        <v>0</v>
      </c>
      <c r="BL137" s="16" t="s">
        <v>144</v>
      </c>
      <c r="BM137" s="228" t="s">
        <v>1183</v>
      </c>
    </row>
    <row r="138" s="2" customFormat="1" ht="49.05" customHeight="1">
      <c r="A138" s="37"/>
      <c r="B138" s="38"/>
      <c r="C138" s="216" t="s">
        <v>183</v>
      </c>
      <c r="D138" s="216" t="s">
        <v>140</v>
      </c>
      <c r="E138" s="217" t="s">
        <v>1184</v>
      </c>
      <c r="F138" s="218" t="s">
        <v>1185</v>
      </c>
      <c r="G138" s="219" t="s">
        <v>151</v>
      </c>
      <c r="H138" s="220">
        <v>17</v>
      </c>
      <c r="I138" s="221"/>
      <c r="J138" s="222">
        <f>ROUND(I138*H138,2)</f>
        <v>0</v>
      </c>
      <c r="K138" s="223"/>
      <c r="L138" s="43"/>
      <c r="M138" s="224" t="s">
        <v>1</v>
      </c>
      <c r="N138" s="225" t="s">
        <v>42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144</v>
      </c>
      <c r="AT138" s="228" t="s">
        <v>140</v>
      </c>
      <c r="AU138" s="228" t="s">
        <v>84</v>
      </c>
      <c r="AY138" s="16" t="s">
        <v>139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145</v>
      </c>
      <c r="BK138" s="229">
        <f>ROUND(I138*H138,2)</f>
        <v>0</v>
      </c>
      <c r="BL138" s="16" t="s">
        <v>144</v>
      </c>
      <c r="BM138" s="228" t="s">
        <v>1186</v>
      </c>
    </row>
    <row r="139" s="2" customFormat="1" ht="16.5" customHeight="1">
      <c r="A139" s="37"/>
      <c r="B139" s="38"/>
      <c r="C139" s="242" t="s">
        <v>191</v>
      </c>
      <c r="D139" s="242" t="s">
        <v>154</v>
      </c>
      <c r="E139" s="243" t="s">
        <v>1187</v>
      </c>
      <c r="F139" s="244" t="s">
        <v>1188</v>
      </c>
      <c r="G139" s="245" t="s">
        <v>151</v>
      </c>
      <c r="H139" s="246">
        <v>17</v>
      </c>
      <c r="I139" s="247"/>
      <c r="J139" s="248">
        <f>ROUND(I139*H139,2)</f>
        <v>0</v>
      </c>
      <c r="K139" s="249"/>
      <c r="L139" s="250"/>
      <c r="M139" s="251" t="s">
        <v>1</v>
      </c>
      <c r="N139" s="252" t="s">
        <v>42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157</v>
      </c>
      <c r="AT139" s="228" t="s">
        <v>154</v>
      </c>
      <c r="AU139" s="228" t="s">
        <v>84</v>
      </c>
      <c r="AY139" s="16" t="s">
        <v>139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145</v>
      </c>
      <c r="BK139" s="229">
        <f>ROUND(I139*H139,2)</f>
        <v>0</v>
      </c>
      <c r="BL139" s="16" t="s">
        <v>144</v>
      </c>
      <c r="BM139" s="228" t="s">
        <v>1189</v>
      </c>
    </row>
    <row r="140" s="2" customFormat="1" ht="49.05" customHeight="1">
      <c r="A140" s="37"/>
      <c r="B140" s="38"/>
      <c r="C140" s="216" t="s">
        <v>157</v>
      </c>
      <c r="D140" s="216" t="s">
        <v>140</v>
      </c>
      <c r="E140" s="217" t="s">
        <v>1190</v>
      </c>
      <c r="F140" s="218" t="s">
        <v>1191</v>
      </c>
      <c r="G140" s="219" t="s">
        <v>151</v>
      </c>
      <c r="H140" s="220">
        <v>29</v>
      </c>
      <c r="I140" s="221"/>
      <c r="J140" s="222">
        <f>ROUND(I140*H140,2)</f>
        <v>0</v>
      </c>
      <c r="K140" s="223"/>
      <c r="L140" s="43"/>
      <c r="M140" s="224" t="s">
        <v>1</v>
      </c>
      <c r="N140" s="225" t="s">
        <v>42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144</v>
      </c>
      <c r="AT140" s="228" t="s">
        <v>140</v>
      </c>
      <c r="AU140" s="228" t="s">
        <v>84</v>
      </c>
      <c r="AY140" s="16" t="s">
        <v>139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145</v>
      </c>
      <c r="BK140" s="229">
        <f>ROUND(I140*H140,2)</f>
        <v>0</v>
      </c>
      <c r="BL140" s="16" t="s">
        <v>144</v>
      </c>
      <c r="BM140" s="228" t="s">
        <v>1192</v>
      </c>
    </row>
    <row r="141" s="2" customFormat="1" ht="16.5" customHeight="1">
      <c r="A141" s="37"/>
      <c r="B141" s="38"/>
      <c r="C141" s="242" t="s">
        <v>198</v>
      </c>
      <c r="D141" s="242" t="s">
        <v>154</v>
      </c>
      <c r="E141" s="243" t="s">
        <v>1193</v>
      </c>
      <c r="F141" s="244" t="s">
        <v>1194</v>
      </c>
      <c r="G141" s="245" t="s">
        <v>151</v>
      </c>
      <c r="H141" s="246">
        <v>29</v>
      </c>
      <c r="I141" s="247"/>
      <c r="J141" s="248">
        <f>ROUND(I141*H141,2)</f>
        <v>0</v>
      </c>
      <c r="K141" s="249"/>
      <c r="L141" s="250"/>
      <c r="M141" s="251" t="s">
        <v>1</v>
      </c>
      <c r="N141" s="252" t="s">
        <v>42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157</v>
      </c>
      <c r="AT141" s="228" t="s">
        <v>154</v>
      </c>
      <c r="AU141" s="228" t="s">
        <v>84</v>
      </c>
      <c r="AY141" s="16" t="s">
        <v>139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145</v>
      </c>
      <c r="BK141" s="229">
        <f>ROUND(I141*H141,2)</f>
        <v>0</v>
      </c>
      <c r="BL141" s="16" t="s">
        <v>144</v>
      </c>
      <c r="BM141" s="228" t="s">
        <v>1195</v>
      </c>
    </row>
    <row r="142" s="2" customFormat="1" ht="49.05" customHeight="1">
      <c r="A142" s="37"/>
      <c r="B142" s="38"/>
      <c r="C142" s="216" t="s">
        <v>205</v>
      </c>
      <c r="D142" s="216" t="s">
        <v>140</v>
      </c>
      <c r="E142" s="217" t="s">
        <v>1196</v>
      </c>
      <c r="F142" s="218" t="s">
        <v>1197</v>
      </c>
      <c r="G142" s="219" t="s">
        <v>151</v>
      </c>
      <c r="H142" s="220">
        <v>1</v>
      </c>
      <c r="I142" s="221"/>
      <c r="J142" s="222">
        <f>ROUND(I142*H142,2)</f>
        <v>0</v>
      </c>
      <c r="K142" s="223"/>
      <c r="L142" s="43"/>
      <c r="M142" s="224" t="s">
        <v>1</v>
      </c>
      <c r="N142" s="225" t="s">
        <v>42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144</v>
      </c>
      <c r="AT142" s="228" t="s">
        <v>140</v>
      </c>
      <c r="AU142" s="228" t="s">
        <v>84</v>
      </c>
      <c r="AY142" s="16" t="s">
        <v>139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145</v>
      </c>
      <c r="BK142" s="229">
        <f>ROUND(I142*H142,2)</f>
        <v>0</v>
      </c>
      <c r="BL142" s="16" t="s">
        <v>144</v>
      </c>
      <c r="BM142" s="228" t="s">
        <v>1198</v>
      </c>
    </row>
    <row r="143" s="2" customFormat="1" ht="16.5" customHeight="1">
      <c r="A143" s="37"/>
      <c r="B143" s="38"/>
      <c r="C143" s="242" t="s">
        <v>210</v>
      </c>
      <c r="D143" s="242" t="s">
        <v>154</v>
      </c>
      <c r="E143" s="243" t="s">
        <v>1199</v>
      </c>
      <c r="F143" s="244" t="s">
        <v>1200</v>
      </c>
      <c r="G143" s="245" t="s">
        <v>151</v>
      </c>
      <c r="H143" s="246">
        <v>1</v>
      </c>
      <c r="I143" s="247"/>
      <c r="J143" s="248">
        <f>ROUND(I143*H143,2)</f>
        <v>0</v>
      </c>
      <c r="K143" s="249"/>
      <c r="L143" s="250"/>
      <c r="M143" s="251" t="s">
        <v>1</v>
      </c>
      <c r="N143" s="252" t="s">
        <v>42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157</v>
      </c>
      <c r="AT143" s="228" t="s">
        <v>154</v>
      </c>
      <c r="AU143" s="228" t="s">
        <v>84</v>
      </c>
      <c r="AY143" s="16" t="s">
        <v>139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145</v>
      </c>
      <c r="BK143" s="229">
        <f>ROUND(I143*H143,2)</f>
        <v>0</v>
      </c>
      <c r="BL143" s="16" t="s">
        <v>144</v>
      </c>
      <c r="BM143" s="228" t="s">
        <v>1201</v>
      </c>
    </row>
    <row r="144" s="2" customFormat="1" ht="49.05" customHeight="1">
      <c r="A144" s="37"/>
      <c r="B144" s="38"/>
      <c r="C144" s="216" t="s">
        <v>8</v>
      </c>
      <c r="D144" s="216" t="s">
        <v>140</v>
      </c>
      <c r="E144" s="217" t="s">
        <v>1202</v>
      </c>
      <c r="F144" s="218" t="s">
        <v>1203</v>
      </c>
      <c r="G144" s="219" t="s">
        <v>151</v>
      </c>
      <c r="H144" s="220">
        <v>11</v>
      </c>
      <c r="I144" s="221"/>
      <c r="J144" s="222">
        <f>ROUND(I144*H144,2)</f>
        <v>0</v>
      </c>
      <c r="K144" s="223"/>
      <c r="L144" s="43"/>
      <c r="M144" s="224" t="s">
        <v>1</v>
      </c>
      <c r="N144" s="225" t="s">
        <v>42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144</v>
      </c>
      <c r="AT144" s="228" t="s">
        <v>140</v>
      </c>
      <c r="AU144" s="228" t="s">
        <v>84</v>
      </c>
      <c r="AY144" s="16" t="s">
        <v>139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145</v>
      </c>
      <c r="BK144" s="229">
        <f>ROUND(I144*H144,2)</f>
        <v>0</v>
      </c>
      <c r="BL144" s="16" t="s">
        <v>144</v>
      </c>
      <c r="BM144" s="228" t="s">
        <v>1204</v>
      </c>
    </row>
    <row r="145" s="2" customFormat="1" ht="24.15" customHeight="1">
      <c r="A145" s="37"/>
      <c r="B145" s="38"/>
      <c r="C145" s="242" t="s">
        <v>221</v>
      </c>
      <c r="D145" s="242" t="s">
        <v>154</v>
      </c>
      <c r="E145" s="243" t="s">
        <v>1205</v>
      </c>
      <c r="F145" s="244" t="s">
        <v>1206</v>
      </c>
      <c r="G145" s="245" t="s">
        <v>151</v>
      </c>
      <c r="H145" s="246">
        <v>11</v>
      </c>
      <c r="I145" s="247"/>
      <c r="J145" s="248">
        <f>ROUND(I145*H145,2)</f>
        <v>0</v>
      </c>
      <c r="K145" s="249"/>
      <c r="L145" s="250"/>
      <c r="M145" s="251" t="s">
        <v>1</v>
      </c>
      <c r="N145" s="252" t="s">
        <v>42</v>
      </c>
      <c r="O145" s="90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157</v>
      </c>
      <c r="AT145" s="228" t="s">
        <v>154</v>
      </c>
      <c r="AU145" s="228" t="s">
        <v>84</v>
      </c>
      <c r="AY145" s="16" t="s">
        <v>139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145</v>
      </c>
      <c r="BK145" s="229">
        <f>ROUND(I145*H145,2)</f>
        <v>0</v>
      </c>
      <c r="BL145" s="16" t="s">
        <v>144</v>
      </c>
      <c r="BM145" s="228" t="s">
        <v>1207</v>
      </c>
    </row>
    <row r="146" s="2" customFormat="1" ht="49.05" customHeight="1">
      <c r="A146" s="37"/>
      <c r="B146" s="38"/>
      <c r="C146" s="216" t="s">
        <v>226</v>
      </c>
      <c r="D146" s="216" t="s">
        <v>140</v>
      </c>
      <c r="E146" s="217" t="s">
        <v>1208</v>
      </c>
      <c r="F146" s="218" t="s">
        <v>1209</v>
      </c>
      <c r="G146" s="219" t="s">
        <v>151</v>
      </c>
      <c r="H146" s="220">
        <v>46</v>
      </c>
      <c r="I146" s="221"/>
      <c r="J146" s="222">
        <f>ROUND(I146*H146,2)</f>
        <v>0</v>
      </c>
      <c r="K146" s="223"/>
      <c r="L146" s="43"/>
      <c r="M146" s="224" t="s">
        <v>1</v>
      </c>
      <c r="N146" s="225" t="s">
        <v>42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144</v>
      </c>
      <c r="AT146" s="228" t="s">
        <v>140</v>
      </c>
      <c r="AU146" s="228" t="s">
        <v>84</v>
      </c>
      <c r="AY146" s="16" t="s">
        <v>139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145</v>
      </c>
      <c r="BK146" s="229">
        <f>ROUND(I146*H146,2)</f>
        <v>0</v>
      </c>
      <c r="BL146" s="16" t="s">
        <v>144</v>
      </c>
      <c r="BM146" s="228" t="s">
        <v>1210</v>
      </c>
    </row>
    <row r="147" s="2" customFormat="1" ht="24.15" customHeight="1">
      <c r="A147" s="37"/>
      <c r="B147" s="38"/>
      <c r="C147" s="242" t="s">
        <v>233</v>
      </c>
      <c r="D147" s="242" t="s">
        <v>154</v>
      </c>
      <c r="E147" s="243" t="s">
        <v>1211</v>
      </c>
      <c r="F147" s="244" t="s">
        <v>1212</v>
      </c>
      <c r="G147" s="245" t="s">
        <v>151</v>
      </c>
      <c r="H147" s="246">
        <v>43</v>
      </c>
      <c r="I147" s="247"/>
      <c r="J147" s="248">
        <f>ROUND(I147*H147,2)</f>
        <v>0</v>
      </c>
      <c r="K147" s="249"/>
      <c r="L147" s="250"/>
      <c r="M147" s="251" t="s">
        <v>1</v>
      </c>
      <c r="N147" s="252" t="s">
        <v>42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157</v>
      </c>
      <c r="AT147" s="228" t="s">
        <v>154</v>
      </c>
      <c r="AU147" s="228" t="s">
        <v>84</v>
      </c>
      <c r="AY147" s="16" t="s">
        <v>139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145</v>
      </c>
      <c r="BK147" s="229">
        <f>ROUND(I147*H147,2)</f>
        <v>0</v>
      </c>
      <c r="BL147" s="16" t="s">
        <v>144</v>
      </c>
      <c r="BM147" s="228" t="s">
        <v>1213</v>
      </c>
    </row>
    <row r="148" s="2" customFormat="1" ht="21.75" customHeight="1">
      <c r="A148" s="37"/>
      <c r="B148" s="38"/>
      <c r="C148" s="242" t="s">
        <v>162</v>
      </c>
      <c r="D148" s="242" t="s">
        <v>154</v>
      </c>
      <c r="E148" s="243" t="s">
        <v>1214</v>
      </c>
      <c r="F148" s="244" t="s">
        <v>1215</v>
      </c>
      <c r="G148" s="245" t="s">
        <v>151</v>
      </c>
      <c r="H148" s="246">
        <v>3</v>
      </c>
      <c r="I148" s="247"/>
      <c r="J148" s="248">
        <f>ROUND(I148*H148,2)</f>
        <v>0</v>
      </c>
      <c r="K148" s="249"/>
      <c r="L148" s="250"/>
      <c r="M148" s="251" t="s">
        <v>1</v>
      </c>
      <c r="N148" s="252" t="s">
        <v>42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157</v>
      </c>
      <c r="AT148" s="228" t="s">
        <v>154</v>
      </c>
      <c r="AU148" s="228" t="s">
        <v>84</v>
      </c>
      <c r="AY148" s="16" t="s">
        <v>139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145</v>
      </c>
      <c r="BK148" s="229">
        <f>ROUND(I148*H148,2)</f>
        <v>0</v>
      </c>
      <c r="BL148" s="16" t="s">
        <v>144</v>
      </c>
      <c r="BM148" s="228" t="s">
        <v>1216</v>
      </c>
    </row>
    <row r="149" s="2" customFormat="1" ht="44.25" customHeight="1">
      <c r="A149" s="37"/>
      <c r="B149" s="38"/>
      <c r="C149" s="216" t="s">
        <v>261</v>
      </c>
      <c r="D149" s="216" t="s">
        <v>140</v>
      </c>
      <c r="E149" s="217" t="s">
        <v>1217</v>
      </c>
      <c r="F149" s="218" t="s">
        <v>1218</v>
      </c>
      <c r="G149" s="219" t="s">
        <v>151</v>
      </c>
      <c r="H149" s="220">
        <v>72</v>
      </c>
      <c r="I149" s="221"/>
      <c r="J149" s="222">
        <f>ROUND(I149*H149,2)</f>
        <v>0</v>
      </c>
      <c r="K149" s="223"/>
      <c r="L149" s="43"/>
      <c r="M149" s="224" t="s">
        <v>1</v>
      </c>
      <c r="N149" s="225" t="s">
        <v>42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144</v>
      </c>
      <c r="AT149" s="228" t="s">
        <v>140</v>
      </c>
      <c r="AU149" s="228" t="s">
        <v>84</v>
      </c>
      <c r="AY149" s="16" t="s">
        <v>139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145</v>
      </c>
      <c r="BK149" s="229">
        <f>ROUND(I149*H149,2)</f>
        <v>0</v>
      </c>
      <c r="BL149" s="16" t="s">
        <v>144</v>
      </c>
      <c r="BM149" s="228" t="s">
        <v>1219</v>
      </c>
    </row>
    <row r="150" s="2" customFormat="1" ht="24.15" customHeight="1">
      <c r="A150" s="37"/>
      <c r="B150" s="38"/>
      <c r="C150" s="242" t="s">
        <v>276</v>
      </c>
      <c r="D150" s="242" t="s">
        <v>154</v>
      </c>
      <c r="E150" s="243" t="s">
        <v>1220</v>
      </c>
      <c r="F150" s="244" t="s">
        <v>1221</v>
      </c>
      <c r="G150" s="245" t="s">
        <v>151</v>
      </c>
      <c r="H150" s="246">
        <v>72</v>
      </c>
      <c r="I150" s="247"/>
      <c r="J150" s="248">
        <f>ROUND(I150*H150,2)</f>
        <v>0</v>
      </c>
      <c r="K150" s="249"/>
      <c r="L150" s="250"/>
      <c r="M150" s="251" t="s">
        <v>1</v>
      </c>
      <c r="N150" s="252" t="s">
        <v>42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157</v>
      </c>
      <c r="AT150" s="228" t="s">
        <v>154</v>
      </c>
      <c r="AU150" s="228" t="s">
        <v>84</v>
      </c>
      <c r="AY150" s="16" t="s">
        <v>139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145</v>
      </c>
      <c r="BK150" s="229">
        <f>ROUND(I150*H150,2)</f>
        <v>0</v>
      </c>
      <c r="BL150" s="16" t="s">
        <v>144</v>
      </c>
      <c r="BM150" s="228" t="s">
        <v>1222</v>
      </c>
    </row>
    <row r="151" s="12" customFormat="1" ht="25.92" customHeight="1">
      <c r="A151" s="12"/>
      <c r="B151" s="202"/>
      <c r="C151" s="203"/>
      <c r="D151" s="204" t="s">
        <v>75</v>
      </c>
      <c r="E151" s="205" t="s">
        <v>1223</v>
      </c>
      <c r="F151" s="205" t="s">
        <v>1224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SUM(P152:P156)</f>
        <v>0</v>
      </c>
      <c r="Q151" s="210"/>
      <c r="R151" s="211">
        <f>SUM(R152:R156)</f>
        <v>0.032729999999999995</v>
      </c>
      <c r="S151" s="210"/>
      <c r="T151" s="212">
        <f>SUM(T152:T156)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84</v>
      </c>
      <c r="AT151" s="214" t="s">
        <v>75</v>
      </c>
      <c r="AU151" s="214" t="s">
        <v>76</v>
      </c>
      <c r="AY151" s="213" t="s">
        <v>139</v>
      </c>
      <c r="BK151" s="215">
        <f>SUM(BK152:BK156)</f>
        <v>0</v>
      </c>
    </row>
    <row r="152" s="2" customFormat="1" ht="21.75" customHeight="1">
      <c r="A152" s="37"/>
      <c r="B152" s="38"/>
      <c r="C152" s="216" t="s">
        <v>281</v>
      </c>
      <c r="D152" s="216" t="s">
        <v>140</v>
      </c>
      <c r="E152" s="217" t="s">
        <v>1225</v>
      </c>
      <c r="F152" s="218" t="s">
        <v>1226</v>
      </c>
      <c r="G152" s="219" t="s">
        <v>186</v>
      </c>
      <c r="H152" s="220">
        <v>70</v>
      </c>
      <c r="I152" s="221"/>
      <c r="J152" s="222">
        <f>ROUND(I152*H152,2)</f>
        <v>0</v>
      </c>
      <c r="K152" s="223"/>
      <c r="L152" s="43"/>
      <c r="M152" s="224" t="s">
        <v>1</v>
      </c>
      <c r="N152" s="225" t="s">
        <v>42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162</v>
      </c>
      <c r="AT152" s="228" t="s">
        <v>140</v>
      </c>
      <c r="AU152" s="228" t="s">
        <v>84</v>
      </c>
      <c r="AY152" s="16" t="s">
        <v>139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145</v>
      </c>
      <c r="BK152" s="229">
        <f>ROUND(I152*H152,2)</f>
        <v>0</v>
      </c>
      <c r="BL152" s="16" t="s">
        <v>162</v>
      </c>
      <c r="BM152" s="228" t="s">
        <v>1227</v>
      </c>
    </row>
    <row r="153" s="2" customFormat="1" ht="16.5" customHeight="1">
      <c r="A153" s="37"/>
      <c r="B153" s="38"/>
      <c r="C153" s="242" t="s">
        <v>286</v>
      </c>
      <c r="D153" s="242" t="s">
        <v>154</v>
      </c>
      <c r="E153" s="243" t="s">
        <v>1228</v>
      </c>
      <c r="F153" s="244" t="s">
        <v>1229</v>
      </c>
      <c r="G153" s="245" t="s">
        <v>186</v>
      </c>
      <c r="H153" s="246">
        <v>70</v>
      </c>
      <c r="I153" s="247"/>
      <c r="J153" s="248">
        <f>ROUND(I153*H153,2)</f>
        <v>0</v>
      </c>
      <c r="K153" s="249"/>
      <c r="L153" s="250"/>
      <c r="M153" s="251" t="s">
        <v>1</v>
      </c>
      <c r="N153" s="252" t="s">
        <v>42</v>
      </c>
      <c r="O153" s="90"/>
      <c r="P153" s="226">
        <f>O153*H153</f>
        <v>0</v>
      </c>
      <c r="Q153" s="226">
        <v>6.9999999999999994E-05</v>
      </c>
      <c r="R153" s="226">
        <f>Q153*H153</f>
        <v>0.0048999999999999998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161</v>
      </c>
      <c r="AT153" s="228" t="s">
        <v>154</v>
      </c>
      <c r="AU153" s="228" t="s">
        <v>84</v>
      </c>
      <c r="AY153" s="16" t="s">
        <v>139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145</v>
      </c>
      <c r="BK153" s="229">
        <f>ROUND(I153*H153,2)</f>
        <v>0</v>
      </c>
      <c r="BL153" s="16" t="s">
        <v>162</v>
      </c>
      <c r="BM153" s="228" t="s">
        <v>1230</v>
      </c>
    </row>
    <row r="154" s="2" customFormat="1" ht="44.25" customHeight="1">
      <c r="A154" s="37"/>
      <c r="B154" s="38"/>
      <c r="C154" s="216" t="s">
        <v>7</v>
      </c>
      <c r="D154" s="216" t="s">
        <v>140</v>
      </c>
      <c r="E154" s="217" t="s">
        <v>1231</v>
      </c>
      <c r="F154" s="218" t="s">
        <v>1232</v>
      </c>
      <c r="G154" s="219" t="s">
        <v>151</v>
      </c>
      <c r="H154" s="220">
        <v>121</v>
      </c>
      <c r="I154" s="221"/>
      <c r="J154" s="222">
        <f>ROUND(I154*H154,2)</f>
        <v>0</v>
      </c>
      <c r="K154" s="223"/>
      <c r="L154" s="43"/>
      <c r="M154" s="224" t="s">
        <v>1</v>
      </c>
      <c r="N154" s="225" t="s">
        <v>42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144</v>
      </c>
      <c r="AT154" s="228" t="s">
        <v>140</v>
      </c>
      <c r="AU154" s="228" t="s">
        <v>84</v>
      </c>
      <c r="AY154" s="16" t="s">
        <v>139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145</v>
      </c>
      <c r="BK154" s="229">
        <f>ROUND(I154*H154,2)</f>
        <v>0</v>
      </c>
      <c r="BL154" s="16" t="s">
        <v>144</v>
      </c>
      <c r="BM154" s="228" t="s">
        <v>1233</v>
      </c>
    </row>
    <row r="155" s="2" customFormat="1" ht="16.5" customHeight="1">
      <c r="A155" s="37"/>
      <c r="B155" s="38"/>
      <c r="C155" s="242" t="s">
        <v>298</v>
      </c>
      <c r="D155" s="242" t="s">
        <v>154</v>
      </c>
      <c r="E155" s="243" t="s">
        <v>1234</v>
      </c>
      <c r="F155" s="244" t="s">
        <v>1235</v>
      </c>
      <c r="G155" s="245" t="s">
        <v>151</v>
      </c>
      <c r="H155" s="246">
        <v>76</v>
      </c>
      <c r="I155" s="247"/>
      <c r="J155" s="248">
        <f>ROUND(I155*H155,2)</f>
        <v>0</v>
      </c>
      <c r="K155" s="249"/>
      <c r="L155" s="250"/>
      <c r="M155" s="251" t="s">
        <v>1</v>
      </c>
      <c r="N155" s="252" t="s">
        <v>42</v>
      </c>
      <c r="O155" s="90"/>
      <c r="P155" s="226">
        <f>O155*H155</f>
        <v>0</v>
      </c>
      <c r="Q155" s="226">
        <v>0.00023000000000000001</v>
      </c>
      <c r="R155" s="226">
        <f>Q155*H155</f>
        <v>0.017479999999999999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157</v>
      </c>
      <c r="AT155" s="228" t="s">
        <v>154</v>
      </c>
      <c r="AU155" s="228" t="s">
        <v>84</v>
      </c>
      <c r="AY155" s="16" t="s">
        <v>139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145</v>
      </c>
      <c r="BK155" s="229">
        <f>ROUND(I155*H155,2)</f>
        <v>0</v>
      </c>
      <c r="BL155" s="16" t="s">
        <v>144</v>
      </c>
      <c r="BM155" s="228" t="s">
        <v>1236</v>
      </c>
    </row>
    <row r="156" s="2" customFormat="1" ht="16.5" customHeight="1">
      <c r="A156" s="37"/>
      <c r="B156" s="38"/>
      <c r="C156" s="242" t="s">
        <v>302</v>
      </c>
      <c r="D156" s="242" t="s">
        <v>154</v>
      </c>
      <c r="E156" s="243" t="s">
        <v>1237</v>
      </c>
      <c r="F156" s="244" t="s">
        <v>1238</v>
      </c>
      <c r="G156" s="245" t="s">
        <v>151</v>
      </c>
      <c r="H156" s="246">
        <v>45</v>
      </c>
      <c r="I156" s="247"/>
      <c r="J156" s="248">
        <f>ROUND(I156*H156,2)</f>
        <v>0</v>
      </c>
      <c r="K156" s="249"/>
      <c r="L156" s="250"/>
      <c r="M156" s="251" t="s">
        <v>1</v>
      </c>
      <c r="N156" s="252" t="s">
        <v>42</v>
      </c>
      <c r="O156" s="90"/>
      <c r="P156" s="226">
        <f>O156*H156</f>
        <v>0</v>
      </c>
      <c r="Q156" s="226">
        <v>0.00023000000000000001</v>
      </c>
      <c r="R156" s="226">
        <f>Q156*H156</f>
        <v>0.01035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157</v>
      </c>
      <c r="AT156" s="228" t="s">
        <v>154</v>
      </c>
      <c r="AU156" s="228" t="s">
        <v>84</v>
      </c>
      <c r="AY156" s="16" t="s">
        <v>139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145</v>
      </c>
      <c r="BK156" s="229">
        <f>ROUND(I156*H156,2)</f>
        <v>0</v>
      </c>
      <c r="BL156" s="16" t="s">
        <v>144</v>
      </c>
      <c r="BM156" s="228" t="s">
        <v>1239</v>
      </c>
    </row>
    <row r="157" s="12" customFormat="1" ht="25.92" customHeight="1">
      <c r="A157" s="12"/>
      <c r="B157" s="202"/>
      <c r="C157" s="203"/>
      <c r="D157" s="204" t="s">
        <v>75</v>
      </c>
      <c r="E157" s="205" t="s">
        <v>1240</v>
      </c>
      <c r="F157" s="205" t="s">
        <v>1241</v>
      </c>
      <c r="G157" s="203"/>
      <c r="H157" s="203"/>
      <c r="I157" s="206"/>
      <c r="J157" s="207">
        <f>BK157</f>
        <v>0</v>
      </c>
      <c r="K157" s="203"/>
      <c r="L157" s="208"/>
      <c r="M157" s="209"/>
      <c r="N157" s="210"/>
      <c r="O157" s="210"/>
      <c r="P157" s="211">
        <f>SUM(P158:P163)</f>
        <v>0</v>
      </c>
      <c r="Q157" s="210"/>
      <c r="R157" s="211">
        <f>SUM(R158:R163)</f>
        <v>0</v>
      </c>
      <c r="S157" s="210"/>
      <c r="T157" s="212">
        <f>SUM(T158:T163)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3" t="s">
        <v>84</v>
      </c>
      <c r="AT157" s="214" t="s">
        <v>75</v>
      </c>
      <c r="AU157" s="214" t="s">
        <v>76</v>
      </c>
      <c r="AY157" s="213" t="s">
        <v>139</v>
      </c>
      <c r="BK157" s="215">
        <f>SUM(BK158:BK163)</f>
        <v>0</v>
      </c>
    </row>
    <row r="158" s="2" customFormat="1" ht="37.8" customHeight="1">
      <c r="A158" s="37"/>
      <c r="B158" s="38"/>
      <c r="C158" s="216" t="s">
        <v>306</v>
      </c>
      <c r="D158" s="216" t="s">
        <v>140</v>
      </c>
      <c r="E158" s="217" t="s">
        <v>1242</v>
      </c>
      <c r="F158" s="218" t="s">
        <v>1243</v>
      </c>
      <c r="G158" s="219" t="s">
        <v>186</v>
      </c>
      <c r="H158" s="220">
        <v>1420</v>
      </c>
      <c r="I158" s="221"/>
      <c r="J158" s="222">
        <f>ROUND(I158*H158,2)</f>
        <v>0</v>
      </c>
      <c r="K158" s="223"/>
      <c r="L158" s="43"/>
      <c r="M158" s="224" t="s">
        <v>1</v>
      </c>
      <c r="N158" s="225" t="s">
        <v>42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144</v>
      </c>
      <c r="AT158" s="228" t="s">
        <v>140</v>
      </c>
      <c r="AU158" s="228" t="s">
        <v>84</v>
      </c>
      <c r="AY158" s="16" t="s">
        <v>139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145</v>
      </c>
      <c r="BK158" s="229">
        <f>ROUND(I158*H158,2)</f>
        <v>0</v>
      </c>
      <c r="BL158" s="16" t="s">
        <v>144</v>
      </c>
      <c r="BM158" s="228" t="s">
        <v>1244</v>
      </c>
    </row>
    <row r="159" s="2" customFormat="1" ht="16.5" customHeight="1">
      <c r="A159" s="37"/>
      <c r="B159" s="38"/>
      <c r="C159" s="242" t="s">
        <v>310</v>
      </c>
      <c r="D159" s="242" t="s">
        <v>154</v>
      </c>
      <c r="E159" s="243" t="s">
        <v>1245</v>
      </c>
      <c r="F159" s="244" t="s">
        <v>1246</v>
      </c>
      <c r="G159" s="245" t="s">
        <v>186</v>
      </c>
      <c r="H159" s="246">
        <v>520</v>
      </c>
      <c r="I159" s="247"/>
      <c r="J159" s="248">
        <f>ROUND(I159*H159,2)</f>
        <v>0</v>
      </c>
      <c r="K159" s="249"/>
      <c r="L159" s="250"/>
      <c r="M159" s="251" t="s">
        <v>1</v>
      </c>
      <c r="N159" s="252" t="s">
        <v>42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157</v>
      </c>
      <c r="AT159" s="228" t="s">
        <v>154</v>
      </c>
      <c r="AU159" s="228" t="s">
        <v>84</v>
      </c>
      <c r="AY159" s="16" t="s">
        <v>139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145</v>
      </c>
      <c r="BK159" s="229">
        <f>ROUND(I159*H159,2)</f>
        <v>0</v>
      </c>
      <c r="BL159" s="16" t="s">
        <v>144</v>
      </c>
      <c r="BM159" s="228" t="s">
        <v>1247</v>
      </c>
    </row>
    <row r="160" s="2" customFormat="1" ht="16.5" customHeight="1">
      <c r="A160" s="37"/>
      <c r="B160" s="38"/>
      <c r="C160" s="242" t="s">
        <v>316</v>
      </c>
      <c r="D160" s="242" t="s">
        <v>154</v>
      </c>
      <c r="E160" s="243" t="s">
        <v>1248</v>
      </c>
      <c r="F160" s="244" t="s">
        <v>1249</v>
      </c>
      <c r="G160" s="245" t="s">
        <v>186</v>
      </c>
      <c r="H160" s="246">
        <v>470</v>
      </c>
      <c r="I160" s="247"/>
      <c r="J160" s="248">
        <f>ROUND(I160*H160,2)</f>
        <v>0</v>
      </c>
      <c r="K160" s="249"/>
      <c r="L160" s="250"/>
      <c r="M160" s="251" t="s">
        <v>1</v>
      </c>
      <c r="N160" s="252" t="s">
        <v>42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157</v>
      </c>
      <c r="AT160" s="228" t="s">
        <v>154</v>
      </c>
      <c r="AU160" s="228" t="s">
        <v>84</v>
      </c>
      <c r="AY160" s="16" t="s">
        <v>139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145</v>
      </c>
      <c r="BK160" s="229">
        <f>ROUND(I160*H160,2)</f>
        <v>0</v>
      </c>
      <c r="BL160" s="16" t="s">
        <v>144</v>
      </c>
      <c r="BM160" s="228" t="s">
        <v>1250</v>
      </c>
    </row>
    <row r="161" s="2" customFormat="1" ht="24.15" customHeight="1">
      <c r="A161" s="37"/>
      <c r="B161" s="38"/>
      <c r="C161" s="242" t="s">
        <v>321</v>
      </c>
      <c r="D161" s="242" t="s">
        <v>154</v>
      </c>
      <c r="E161" s="243" t="s">
        <v>1251</v>
      </c>
      <c r="F161" s="244" t="s">
        <v>1252</v>
      </c>
      <c r="G161" s="245" t="s">
        <v>186</v>
      </c>
      <c r="H161" s="246">
        <v>430</v>
      </c>
      <c r="I161" s="247"/>
      <c r="J161" s="248">
        <f>ROUND(I161*H161,2)</f>
        <v>0</v>
      </c>
      <c r="K161" s="249"/>
      <c r="L161" s="250"/>
      <c r="M161" s="251" t="s">
        <v>1</v>
      </c>
      <c r="N161" s="252" t="s">
        <v>42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157</v>
      </c>
      <c r="AT161" s="228" t="s">
        <v>154</v>
      </c>
      <c r="AU161" s="228" t="s">
        <v>84</v>
      </c>
      <c r="AY161" s="16" t="s">
        <v>139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145</v>
      </c>
      <c r="BK161" s="229">
        <f>ROUND(I161*H161,2)</f>
        <v>0</v>
      </c>
      <c r="BL161" s="16" t="s">
        <v>144</v>
      </c>
      <c r="BM161" s="228" t="s">
        <v>1253</v>
      </c>
    </row>
    <row r="162" s="2" customFormat="1" ht="37.8" customHeight="1">
      <c r="A162" s="37"/>
      <c r="B162" s="38"/>
      <c r="C162" s="216" t="s">
        <v>328</v>
      </c>
      <c r="D162" s="216" t="s">
        <v>140</v>
      </c>
      <c r="E162" s="217" t="s">
        <v>1254</v>
      </c>
      <c r="F162" s="218" t="s">
        <v>1255</v>
      </c>
      <c r="G162" s="219" t="s">
        <v>186</v>
      </c>
      <c r="H162" s="220">
        <v>35</v>
      </c>
      <c r="I162" s="221"/>
      <c r="J162" s="222">
        <f>ROUND(I162*H162,2)</f>
        <v>0</v>
      </c>
      <c r="K162" s="223"/>
      <c r="L162" s="43"/>
      <c r="M162" s="224" t="s">
        <v>1</v>
      </c>
      <c r="N162" s="225" t="s">
        <v>42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144</v>
      </c>
      <c r="AT162" s="228" t="s">
        <v>140</v>
      </c>
      <c r="AU162" s="228" t="s">
        <v>84</v>
      </c>
      <c r="AY162" s="16" t="s">
        <v>139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145</v>
      </c>
      <c r="BK162" s="229">
        <f>ROUND(I162*H162,2)</f>
        <v>0</v>
      </c>
      <c r="BL162" s="16" t="s">
        <v>144</v>
      </c>
      <c r="BM162" s="228" t="s">
        <v>1256</v>
      </c>
    </row>
    <row r="163" s="2" customFormat="1" ht="16.5" customHeight="1">
      <c r="A163" s="37"/>
      <c r="B163" s="38"/>
      <c r="C163" s="242" t="s">
        <v>334</v>
      </c>
      <c r="D163" s="242" t="s">
        <v>154</v>
      </c>
      <c r="E163" s="243" t="s">
        <v>1257</v>
      </c>
      <c r="F163" s="244" t="s">
        <v>1258</v>
      </c>
      <c r="G163" s="245" t="s">
        <v>186</v>
      </c>
      <c r="H163" s="246">
        <v>35</v>
      </c>
      <c r="I163" s="247"/>
      <c r="J163" s="248">
        <f>ROUND(I163*H163,2)</f>
        <v>0</v>
      </c>
      <c r="K163" s="249"/>
      <c r="L163" s="250"/>
      <c r="M163" s="251" t="s">
        <v>1</v>
      </c>
      <c r="N163" s="252" t="s">
        <v>42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157</v>
      </c>
      <c r="AT163" s="228" t="s">
        <v>154</v>
      </c>
      <c r="AU163" s="228" t="s">
        <v>84</v>
      </c>
      <c r="AY163" s="16" t="s">
        <v>139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145</v>
      </c>
      <c r="BK163" s="229">
        <f>ROUND(I163*H163,2)</f>
        <v>0</v>
      </c>
      <c r="BL163" s="16" t="s">
        <v>144</v>
      </c>
      <c r="BM163" s="228" t="s">
        <v>1259</v>
      </c>
    </row>
    <row r="164" s="12" customFormat="1" ht="25.92" customHeight="1">
      <c r="A164" s="12"/>
      <c r="B164" s="202"/>
      <c r="C164" s="203"/>
      <c r="D164" s="204" t="s">
        <v>75</v>
      </c>
      <c r="E164" s="205" t="s">
        <v>1260</v>
      </c>
      <c r="F164" s="205" t="s">
        <v>1261</v>
      </c>
      <c r="G164" s="203"/>
      <c r="H164" s="203"/>
      <c r="I164" s="206"/>
      <c r="J164" s="207">
        <f>BK164</f>
        <v>0</v>
      </c>
      <c r="K164" s="203"/>
      <c r="L164" s="208"/>
      <c r="M164" s="209"/>
      <c r="N164" s="210"/>
      <c r="O164" s="210"/>
      <c r="P164" s="211">
        <f>SUM(P165:P175)</f>
        <v>0</v>
      </c>
      <c r="Q164" s="210"/>
      <c r="R164" s="211">
        <f>SUM(R165:R175)</f>
        <v>0</v>
      </c>
      <c r="S164" s="210"/>
      <c r="T164" s="212">
        <f>SUM(T165:T175)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3" t="s">
        <v>84</v>
      </c>
      <c r="AT164" s="214" t="s">
        <v>75</v>
      </c>
      <c r="AU164" s="214" t="s">
        <v>76</v>
      </c>
      <c r="AY164" s="213" t="s">
        <v>139</v>
      </c>
      <c r="BK164" s="215">
        <f>SUM(BK165:BK175)</f>
        <v>0</v>
      </c>
    </row>
    <row r="165" s="2" customFormat="1" ht="37.8" customHeight="1">
      <c r="A165" s="37"/>
      <c r="B165" s="38"/>
      <c r="C165" s="216" t="s">
        <v>342</v>
      </c>
      <c r="D165" s="216" t="s">
        <v>140</v>
      </c>
      <c r="E165" s="217" t="s">
        <v>1262</v>
      </c>
      <c r="F165" s="218" t="s">
        <v>1263</v>
      </c>
      <c r="G165" s="219" t="s">
        <v>151</v>
      </c>
      <c r="H165" s="220">
        <v>54</v>
      </c>
      <c r="I165" s="221"/>
      <c r="J165" s="222">
        <f>ROUND(I165*H165,2)</f>
        <v>0</v>
      </c>
      <c r="K165" s="223"/>
      <c r="L165" s="43"/>
      <c r="M165" s="224" t="s">
        <v>1</v>
      </c>
      <c r="N165" s="225" t="s">
        <v>42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144</v>
      </c>
      <c r="AT165" s="228" t="s">
        <v>140</v>
      </c>
      <c r="AU165" s="228" t="s">
        <v>84</v>
      </c>
      <c r="AY165" s="16" t="s">
        <v>139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145</v>
      </c>
      <c r="BK165" s="229">
        <f>ROUND(I165*H165,2)</f>
        <v>0</v>
      </c>
      <c r="BL165" s="16" t="s">
        <v>144</v>
      </c>
      <c r="BM165" s="228" t="s">
        <v>1264</v>
      </c>
    </row>
    <row r="166" s="2" customFormat="1" ht="16.5" customHeight="1">
      <c r="A166" s="37"/>
      <c r="B166" s="38"/>
      <c r="C166" s="242" t="s">
        <v>137</v>
      </c>
      <c r="D166" s="242" t="s">
        <v>154</v>
      </c>
      <c r="E166" s="243" t="s">
        <v>1265</v>
      </c>
      <c r="F166" s="244" t="s">
        <v>1266</v>
      </c>
      <c r="G166" s="245" t="s">
        <v>151</v>
      </c>
      <c r="H166" s="246">
        <v>15</v>
      </c>
      <c r="I166" s="247"/>
      <c r="J166" s="248">
        <f>ROUND(I166*H166,2)</f>
        <v>0</v>
      </c>
      <c r="K166" s="249"/>
      <c r="L166" s="250"/>
      <c r="M166" s="251" t="s">
        <v>1</v>
      </c>
      <c r="N166" s="252" t="s">
        <v>42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157</v>
      </c>
      <c r="AT166" s="228" t="s">
        <v>154</v>
      </c>
      <c r="AU166" s="228" t="s">
        <v>84</v>
      </c>
      <c r="AY166" s="16" t="s">
        <v>139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145</v>
      </c>
      <c r="BK166" s="229">
        <f>ROUND(I166*H166,2)</f>
        <v>0</v>
      </c>
      <c r="BL166" s="16" t="s">
        <v>144</v>
      </c>
      <c r="BM166" s="228" t="s">
        <v>1267</v>
      </c>
    </row>
    <row r="167" s="2" customFormat="1" ht="16.5" customHeight="1">
      <c r="A167" s="37"/>
      <c r="B167" s="38"/>
      <c r="C167" s="242" t="s">
        <v>161</v>
      </c>
      <c r="D167" s="242" t="s">
        <v>154</v>
      </c>
      <c r="E167" s="243" t="s">
        <v>1268</v>
      </c>
      <c r="F167" s="244" t="s">
        <v>1269</v>
      </c>
      <c r="G167" s="245" t="s">
        <v>151</v>
      </c>
      <c r="H167" s="246">
        <v>6</v>
      </c>
      <c r="I167" s="247"/>
      <c r="J167" s="248">
        <f>ROUND(I167*H167,2)</f>
        <v>0</v>
      </c>
      <c r="K167" s="249"/>
      <c r="L167" s="250"/>
      <c r="M167" s="251" t="s">
        <v>1</v>
      </c>
      <c r="N167" s="252" t="s">
        <v>42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157</v>
      </c>
      <c r="AT167" s="228" t="s">
        <v>154</v>
      </c>
      <c r="AU167" s="228" t="s">
        <v>84</v>
      </c>
      <c r="AY167" s="16" t="s">
        <v>139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145</v>
      </c>
      <c r="BK167" s="229">
        <f>ROUND(I167*H167,2)</f>
        <v>0</v>
      </c>
      <c r="BL167" s="16" t="s">
        <v>144</v>
      </c>
      <c r="BM167" s="228" t="s">
        <v>1270</v>
      </c>
    </row>
    <row r="168" s="2" customFormat="1" ht="16.5" customHeight="1">
      <c r="A168" s="37"/>
      <c r="B168" s="38"/>
      <c r="C168" s="242" t="s">
        <v>357</v>
      </c>
      <c r="D168" s="242" t="s">
        <v>154</v>
      </c>
      <c r="E168" s="243" t="s">
        <v>1271</v>
      </c>
      <c r="F168" s="244" t="s">
        <v>1272</v>
      </c>
      <c r="G168" s="245" t="s">
        <v>151</v>
      </c>
      <c r="H168" s="246">
        <v>14</v>
      </c>
      <c r="I168" s="247"/>
      <c r="J168" s="248">
        <f>ROUND(I168*H168,2)</f>
        <v>0</v>
      </c>
      <c r="K168" s="249"/>
      <c r="L168" s="250"/>
      <c r="M168" s="251" t="s">
        <v>1</v>
      </c>
      <c r="N168" s="252" t="s">
        <v>42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157</v>
      </c>
      <c r="AT168" s="228" t="s">
        <v>154</v>
      </c>
      <c r="AU168" s="228" t="s">
        <v>84</v>
      </c>
      <c r="AY168" s="16" t="s">
        <v>139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145</v>
      </c>
      <c r="BK168" s="229">
        <f>ROUND(I168*H168,2)</f>
        <v>0</v>
      </c>
      <c r="BL168" s="16" t="s">
        <v>144</v>
      </c>
      <c r="BM168" s="228" t="s">
        <v>1273</v>
      </c>
    </row>
    <row r="169" s="2" customFormat="1" ht="16.5" customHeight="1">
      <c r="A169" s="37"/>
      <c r="B169" s="38"/>
      <c r="C169" s="242" t="s">
        <v>364</v>
      </c>
      <c r="D169" s="242" t="s">
        <v>154</v>
      </c>
      <c r="E169" s="243" t="s">
        <v>1274</v>
      </c>
      <c r="F169" s="244" t="s">
        <v>1275</v>
      </c>
      <c r="G169" s="245" t="s">
        <v>151</v>
      </c>
      <c r="H169" s="246">
        <v>2</v>
      </c>
      <c r="I169" s="247"/>
      <c r="J169" s="248">
        <f>ROUND(I169*H169,2)</f>
        <v>0</v>
      </c>
      <c r="K169" s="249"/>
      <c r="L169" s="250"/>
      <c r="M169" s="251" t="s">
        <v>1</v>
      </c>
      <c r="N169" s="252" t="s">
        <v>42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157</v>
      </c>
      <c r="AT169" s="228" t="s">
        <v>154</v>
      </c>
      <c r="AU169" s="228" t="s">
        <v>84</v>
      </c>
      <c r="AY169" s="16" t="s">
        <v>139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145</v>
      </c>
      <c r="BK169" s="229">
        <f>ROUND(I169*H169,2)</f>
        <v>0</v>
      </c>
      <c r="BL169" s="16" t="s">
        <v>144</v>
      </c>
      <c r="BM169" s="228" t="s">
        <v>1276</v>
      </c>
    </row>
    <row r="170" s="2" customFormat="1" ht="16.5" customHeight="1">
      <c r="A170" s="37"/>
      <c r="B170" s="38"/>
      <c r="C170" s="242" t="s">
        <v>373</v>
      </c>
      <c r="D170" s="242" t="s">
        <v>154</v>
      </c>
      <c r="E170" s="243" t="s">
        <v>1277</v>
      </c>
      <c r="F170" s="244" t="s">
        <v>1278</v>
      </c>
      <c r="G170" s="245" t="s">
        <v>151</v>
      </c>
      <c r="H170" s="246">
        <v>1</v>
      </c>
      <c r="I170" s="247"/>
      <c r="J170" s="248">
        <f>ROUND(I170*H170,2)</f>
        <v>0</v>
      </c>
      <c r="K170" s="249"/>
      <c r="L170" s="250"/>
      <c r="M170" s="251" t="s">
        <v>1</v>
      </c>
      <c r="N170" s="252" t="s">
        <v>42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157</v>
      </c>
      <c r="AT170" s="228" t="s">
        <v>154</v>
      </c>
      <c r="AU170" s="228" t="s">
        <v>84</v>
      </c>
      <c r="AY170" s="16" t="s">
        <v>139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145</v>
      </c>
      <c r="BK170" s="229">
        <f>ROUND(I170*H170,2)</f>
        <v>0</v>
      </c>
      <c r="BL170" s="16" t="s">
        <v>144</v>
      </c>
      <c r="BM170" s="228" t="s">
        <v>1279</v>
      </c>
    </row>
    <row r="171" s="2" customFormat="1" ht="16.5" customHeight="1">
      <c r="A171" s="37"/>
      <c r="B171" s="38"/>
      <c r="C171" s="242" t="s">
        <v>381</v>
      </c>
      <c r="D171" s="242" t="s">
        <v>154</v>
      </c>
      <c r="E171" s="243" t="s">
        <v>1280</v>
      </c>
      <c r="F171" s="244" t="s">
        <v>1281</v>
      </c>
      <c r="G171" s="245" t="s">
        <v>151</v>
      </c>
      <c r="H171" s="246">
        <v>8</v>
      </c>
      <c r="I171" s="247"/>
      <c r="J171" s="248">
        <f>ROUND(I171*H171,2)</f>
        <v>0</v>
      </c>
      <c r="K171" s="249"/>
      <c r="L171" s="250"/>
      <c r="M171" s="251" t="s">
        <v>1</v>
      </c>
      <c r="N171" s="252" t="s">
        <v>42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157</v>
      </c>
      <c r="AT171" s="228" t="s">
        <v>154</v>
      </c>
      <c r="AU171" s="228" t="s">
        <v>84</v>
      </c>
      <c r="AY171" s="16" t="s">
        <v>139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145</v>
      </c>
      <c r="BK171" s="229">
        <f>ROUND(I171*H171,2)</f>
        <v>0</v>
      </c>
      <c r="BL171" s="16" t="s">
        <v>144</v>
      </c>
      <c r="BM171" s="228" t="s">
        <v>1282</v>
      </c>
    </row>
    <row r="172" s="2" customFormat="1" ht="16.5" customHeight="1">
      <c r="A172" s="37"/>
      <c r="B172" s="38"/>
      <c r="C172" s="242" t="s">
        <v>385</v>
      </c>
      <c r="D172" s="242" t="s">
        <v>154</v>
      </c>
      <c r="E172" s="243" t="s">
        <v>1283</v>
      </c>
      <c r="F172" s="244" t="s">
        <v>1284</v>
      </c>
      <c r="G172" s="245" t="s">
        <v>151</v>
      </c>
      <c r="H172" s="246">
        <v>10</v>
      </c>
      <c r="I172" s="247"/>
      <c r="J172" s="248">
        <f>ROUND(I172*H172,2)</f>
        <v>0</v>
      </c>
      <c r="K172" s="249"/>
      <c r="L172" s="250"/>
      <c r="M172" s="251" t="s">
        <v>1</v>
      </c>
      <c r="N172" s="252" t="s">
        <v>42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157</v>
      </c>
      <c r="AT172" s="228" t="s">
        <v>154</v>
      </c>
      <c r="AU172" s="228" t="s">
        <v>84</v>
      </c>
      <c r="AY172" s="16" t="s">
        <v>139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145</v>
      </c>
      <c r="BK172" s="229">
        <f>ROUND(I172*H172,2)</f>
        <v>0</v>
      </c>
      <c r="BL172" s="16" t="s">
        <v>144</v>
      </c>
      <c r="BM172" s="228" t="s">
        <v>1285</v>
      </c>
    </row>
    <row r="173" s="2" customFormat="1" ht="33" customHeight="1">
      <c r="A173" s="37"/>
      <c r="B173" s="38"/>
      <c r="C173" s="216" t="s">
        <v>392</v>
      </c>
      <c r="D173" s="216" t="s">
        <v>140</v>
      </c>
      <c r="E173" s="217" t="s">
        <v>1286</v>
      </c>
      <c r="F173" s="218" t="s">
        <v>1287</v>
      </c>
      <c r="G173" s="219" t="s">
        <v>151</v>
      </c>
      <c r="H173" s="220">
        <v>5</v>
      </c>
      <c r="I173" s="221"/>
      <c r="J173" s="222">
        <f>ROUND(I173*H173,2)</f>
        <v>0</v>
      </c>
      <c r="K173" s="223"/>
      <c r="L173" s="43"/>
      <c r="M173" s="224" t="s">
        <v>1</v>
      </c>
      <c r="N173" s="225" t="s">
        <v>42</v>
      </c>
      <c r="O173" s="90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144</v>
      </c>
      <c r="AT173" s="228" t="s">
        <v>140</v>
      </c>
      <c r="AU173" s="228" t="s">
        <v>84</v>
      </c>
      <c r="AY173" s="16" t="s">
        <v>139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145</v>
      </c>
      <c r="BK173" s="229">
        <f>ROUND(I173*H173,2)</f>
        <v>0</v>
      </c>
      <c r="BL173" s="16" t="s">
        <v>144</v>
      </c>
      <c r="BM173" s="228" t="s">
        <v>1288</v>
      </c>
    </row>
    <row r="174" s="2" customFormat="1" ht="16.5" customHeight="1">
      <c r="A174" s="37"/>
      <c r="B174" s="38"/>
      <c r="C174" s="242" t="s">
        <v>399</v>
      </c>
      <c r="D174" s="242" t="s">
        <v>154</v>
      </c>
      <c r="E174" s="243" t="s">
        <v>1289</v>
      </c>
      <c r="F174" s="244" t="s">
        <v>1290</v>
      </c>
      <c r="G174" s="245" t="s">
        <v>151</v>
      </c>
      <c r="H174" s="246">
        <v>3</v>
      </c>
      <c r="I174" s="247"/>
      <c r="J174" s="248">
        <f>ROUND(I174*H174,2)</f>
        <v>0</v>
      </c>
      <c r="K174" s="249"/>
      <c r="L174" s="250"/>
      <c r="M174" s="251" t="s">
        <v>1</v>
      </c>
      <c r="N174" s="252" t="s">
        <v>42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157</v>
      </c>
      <c r="AT174" s="228" t="s">
        <v>154</v>
      </c>
      <c r="AU174" s="228" t="s">
        <v>84</v>
      </c>
      <c r="AY174" s="16" t="s">
        <v>139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145</v>
      </c>
      <c r="BK174" s="229">
        <f>ROUND(I174*H174,2)</f>
        <v>0</v>
      </c>
      <c r="BL174" s="16" t="s">
        <v>144</v>
      </c>
      <c r="BM174" s="228" t="s">
        <v>1291</v>
      </c>
    </row>
    <row r="175" s="2" customFormat="1" ht="16.5" customHeight="1">
      <c r="A175" s="37"/>
      <c r="B175" s="38"/>
      <c r="C175" s="242" t="s">
        <v>403</v>
      </c>
      <c r="D175" s="242" t="s">
        <v>154</v>
      </c>
      <c r="E175" s="243" t="s">
        <v>1292</v>
      </c>
      <c r="F175" s="244" t="s">
        <v>1293</v>
      </c>
      <c r="G175" s="245" t="s">
        <v>151</v>
      </c>
      <c r="H175" s="246">
        <v>2</v>
      </c>
      <c r="I175" s="247"/>
      <c r="J175" s="248">
        <f>ROUND(I175*H175,2)</f>
        <v>0</v>
      </c>
      <c r="K175" s="249"/>
      <c r="L175" s="250"/>
      <c r="M175" s="251" t="s">
        <v>1</v>
      </c>
      <c r="N175" s="252" t="s">
        <v>42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157</v>
      </c>
      <c r="AT175" s="228" t="s">
        <v>154</v>
      </c>
      <c r="AU175" s="228" t="s">
        <v>84</v>
      </c>
      <c r="AY175" s="16" t="s">
        <v>139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145</v>
      </c>
      <c r="BK175" s="229">
        <f>ROUND(I175*H175,2)</f>
        <v>0</v>
      </c>
      <c r="BL175" s="16" t="s">
        <v>144</v>
      </c>
      <c r="BM175" s="228" t="s">
        <v>1294</v>
      </c>
    </row>
    <row r="176" s="12" customFormat="1" ht="25.92" customHeight="1">
      <c r="A176" s="12"/>
      <c r="B176" s="202"/>
      <c r="C176" s="203"/>
      <c r="D176" s="204" t="s">
        <v>75</v>
      </c>
      <c r="E176" s="205" t="s">
        <v>346</v>
      </c>
      <c r="F176" s="205" t="s">
        <v>347</v>
      </c>
      <c r="G176" s="203"/>
      <c r="H176" s="203"/>
      <c r="I176" s="206"/>
      <c r="J176" s="207">
        <f>BK176</f>
        <v>0</v>
      </c>
      <c r="K176" s="203"/>
      <c r="L176" s="208"/>
      <c r="M176" s="209"/>
      <c r="N176" s="210"/>
      <c r="O176" s="210"/>
      <c r="P176" s="211">
        <f>P177+P184+P204</f>
        <v>0</v>
      </c>
      <c r="Q176" s="210"/>
      <c r="R176" s="211">
        <f>R177+R184+R204</f>
        <v>0.041999999999999996</v>
      </c>
      <c r="S176" s="210"/>
      <c r="T176" s="212">
        <f>T177+T184+T204</f>
        <v>0.549292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84</v>
      </c>
      <c r="AT176" s="214" t="s">
        <v>75</v>
      </c>
      <c r="AU176" s="214" t="s">
        <v>76</v>
      </c>
      <c r="AY176" s="213" t="s">
        <v>139</v>
      </c>
      <c r="BK176" s="215">
        <f>BK177+BK184+BK204</f>
        <v>0</v>
      </c>
    </row>
    <row r="177" s="12" customFormat="1" ht="22.8" customHeight="1">
      <c r="A177" s="12"/>
      <c r="B177" s="202"/>
      <c r="C177" s="203"/>
      <c r="D177" s="204" t="s">
        <v>75</v>
      </c>
      <c r="E177" s="268" t="s">
        <v>198</v>
      </c>
      <c r="F177" s="268" t="s">
        <v>1295</v>
      </c>
      <c r="G177" s="203"/>
      <c r="H177" s="203"/>
      <c r="I177" s="206"/>
      <c r="J177" s="269">
        <f>BK177</f>
        <v>0</v>
      </c>
      <c r="K177" s="203"/>
      <c r="L177" s="208"/>
      <c r="M177" s="209"/>
      <c r="N177" s="210"/>
      <c r="O177" s="210"/>
      <c r="P177" s="211">
        <f>SUM(P178:P183)</f>
        <v>0</v>
      </c>
      <c r="Q177" s="210"/>
      <c r="R177" s="211">
        <f>SUM(R178:R183)</f>
        <v>0</v>
      </c>
      <c r="S177" s="210"/>
      <c r="T177" s="212">
        <f>SUM(T178:T183)</f>
        <v>0.48546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84</v>
      </c>
      <c r="AT177" s="214" t="s">
        <v>75</v>
      </c>
      <c r="AU177" s="214" t="s">
        <v>84</v>
      </c>
      <c r="AY177" s="213" t="s">
        <v>139</v>
      </c>
      <c r="BK177" s="215">
        <f>SUM(BK178:BK183)</f>
        <v>0</v>
      </c>
    </row>
    <row r="178" s="2" customFormat="1" ht="16.5" customHeight="1">
      <c r="A178" s="37"/>
      <c r="B178" s="38"/>
      <c r="C178" s="216" t="s">
        <v>411</v>
      </c>
      <c r="D178" s="216" t="s">
        <v>140</v>
      </c>
      <c r="E178" s="217" t="s">
        <v>1296</v>
      </c>
      <c r="F178" s="218" t="s">
        <v>1297</v>
      </c>
      <c r="G178" s="219" t="s">
        <v>1298</v>
      </c>
      <c r="H178" s="220">
        <v>4</v>
      </c>
      <c r="I178" s="221"/>
      <c r="J178" s="222">
        <f>ROUND(I178*H178,2)</f>
        <v>0</v>
      </c>
      <c r="K178" s="223"/>
      <c r="L178" s="43"/>
      <c r="M178" s="224" t="s">
        <v>1</v>
      </c>
      <c r="N178" s="225" t="s">
        <v>42</v>
      </c>
      <c r="O178" s="90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144</v>
      </c>
      <c r="AT178" s="228" t="s">
        <v>140</v>
      </c>
      <c r="AU178" s="228" t="s">
        <v>145</v>
      </c>
      <c r="AY178" s="16" t="s">
        <v>139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145</v>
      </c>
      <c r="BK178" s="229">
        <f>ROUND(I178*H178,2)</f>
        <v>0</v>
      </c>
      <c r="BL178" s="16" t="s">
        <v>144</v>
      </c>
      <c r="BM178" s="228" t="s">
        <v>1299</v>
      </c>
    </row>
    <row r="179" s="2" customFormat="1">
      <c r="A179" s="37"/>
      <c r="B179" s="38"/>
      <c r="C179" s="39"/>
      <c r="D179" s="232" t="s">
        <v>171</v>
      </c>
      <c r="E179" s="39"/>
      <c r="F179" s="253" t="s">
        <v>1300</v>
      </c>
      <c r="G179" s="39"/>
      <c r="H179" s="39"/>
      <c r="I179" s="254"/>
      <c r="J179" s="39"/>
      <c r="K179" s="39"/>
      <c r="L179" s="43"/>
      <c r="M179" s="255"/>
      <c r="N179" s="256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171</v>
      </c>
      <c r="AU179" s="16" t="s">
        <v>145</v>
      </c>
    </row>
    <row r="180" s="13" customFormat="1">
      <c r="A180" s="13"/>
      <c r="B180" s="230"/>
      <c r="C180" s="231"/>
      <c r="D180" s="232" t="s">
        <v>147</v>
      </c>
      <c r="E180" s="233" t="s">
        <v>1</v>
      </c>
      <c r="F180" s="234" t="s">
        <v>1301</v>
      </c>
      <c r="G180" s="231"/>
      <c r="H180" s="235">
        <v>4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147</v>
      </c>
      <c r="AU180" s="241" t="s">
        <v>145</v>
      </c>
      <c r="AV180" s="13" t="s">
        <v>145</v>
      </c>
      <c r="AW180" s="13" t="s">
        <v>32</v>
      </c>
      <c r="AX180" s="13" t="s">
        <v>84</v>
      </c>
      <c r="AY180" s="241" t="s">
        <v>139</v>
      </c>
    </row>
    <row r="181" s="2" customFormat="1" ht="24.15" customHeight="1">
      <c r="A181" s="37"/>
      <c r="B181" s="38"/>
      <c r="C181" s="216" t="s">
        <v>418</v>
      </c>
      <c r="D181" s="216" t="s">
        <v>140</v>
      </c>
      <c r="E181" s="217" t="s">
        <v>1302</v>
      </c>
      <c r="F181" s="218" t="s">
        <v>1303</v>
      </c>
      <c r="G181" s="219" t="s">
        <v>186</v>
      </c>
      <c r="H181" s="220">
        <v>195</v>
      </c>
      <c r="I181" s="221"/>
      <c r="J181" s="222">
        <f>ROUND(I181*H181,2)</f>
        <v>0</v>
      </c>
      <c r="K181" s="223"/>
      <c r="L181" s="43"/>
      <c r="M181" s="224" t="s">
        <v>1</v>
      </c>
      <c r="N181" s="225" t="s">
        <v>42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0.002</v>
      </c>
      <c r="T181" s="227">
        <f>S181*H181</f>
        <v>0.39000000000000001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144</v>
      </c>
      <c r="AT181" s="228" t="s">
        <v>140</v>
      </c>
      <c r="AU181" s="228" t="s">
        <v>145</v>
      </c>
      <c r="AY181" s="16" t="s">
        <v>139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145</v>
      </c>
      <c r="BK181" s="229">
        <f>ROUND(I181*H181,2)</f>
        <v>0</v>
      </c>
      <c r="BL181" s="16" t="s">
        <v>144</v>
      </c>
      <c r="BM181" s="228" t="s">
        <v>1304</v>
      </c>
    </row>
    <row r="182" s="2" customFormat="1">
      <c r="A182" s="37"/>
      <c r="B182" s="38"/>
      <c r="C182" s="39"/>
      <c r="D182" s="232" t="s">
        <v>171</v>
      </c>
      <c r="E182" s="39"/>
      <c r="F182" s="253" t="s">
        <v>1305</v>
      </c>
      <c r="G182" s="39"/>
      <c r="H182" s="39"/>
      <c r="I182" s="254"/>
      <c r="J182" s="39"/>
      <c r="K182" s="39"/>
      <c r="L182" s="43"/>
      <c r="M182" s="255"/>
      <c r="N182" s="256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171</v>
      </c>
      <c r="AU182" s="16" t="s">
        <v>145</v>
      </c>
    </row>
    <row r="183" s="2" customFormat="1" ht="24.15" customHeight="1">
      <c r="A183" s="37"/>
      <c r="B183" s="38"/>
      <c r="C183" s="216" t="s">
        <v>422</v>
      </c>
      <c r="D183" s="216" t="s">
        <v>140</v>
      </c>
      <c r="E183" s="217" t="s">
        <v>1306</v>
      </c>
      <c r="F183" s="218" t="s">
        <v>1307</v>
      </c>
      <c r="G183" s="219" t="s">
        <v>151</v>
      </c>
      <c r="H183" s="220">
        <v>111</v>
      </c>
      <c r="I183" s="221"/>
      <c r="J183" s="222">
        <f>ROUND(I183*H183,2)</f>
        <v>0</v>
      </c>
      <c r="K183" s="223"/>
      <c r="L183" s="43"/>
      <c r="M183" s="224" t="s">
        <v>1</v>
      </c>
      <c r="N183" s="225" t="s">
        <v>42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0.00085999999999999998</v>
      </c>
      <c r="T183" s="227">
        <f>S183*H183</f>
        <v>0.095460000000000003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144</v>
      </c>
      <c r="AT183" s="228" t="s">
        <v>140</v>
      </c>
      <c r="AU183" s="228" t="s">
        <v>145</v>
      </c>
      <c r="AY183" s="16" t="s">
        <v>139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145</v>
      </c>
      <c r="BK183" s="229">
        <f>ROUND(I183*H183,2)</f>
        <v>0</v>
      </c>
      <c r="BL183" s="16" t="s">
        <v>144</v>
      </c>
      <c r="BM183" s="228" t="s">
        <v>1308</v>
      </c>
    </row>
    <row r="184" s="12" customFormat="1" ht="22.8" customHeight="1">
      <c r="A184" s="12"/>
      <c r="B184" s="202"/>
      <c r="C184" s="203"/>
      <c r="D184" s="204" t="s">
        <v>75</v>
      </c>
      <c r="E184" s="268" t="s">
        <v>471</v>
      </c>
      <c r="F184" s="268" t="s">
        <v>472</v>
      </c>
      <c r="G184" s="203"/>
      <c r="H184" s="203"/>
      <c r="I184" s="206"/>
      <c r="J184" s="269">
        <f>BK184</f>
        <v>0</v>
      </c>
      <c r="K184" s="203"/>
      <c r="L184" s="208"/>
      <c r="M184" s="209"/>
      <c r="N184" s="210"/>
      <c r="O184" s="210"/>
      <c r="P184" s="211">
        <f>P185+SUM(P186:P190)+P195</f>
        <v>0</v>
      </c>
      <c r="Q184" s="210"/>
      <c r="R184" s="211">
        <f>R185+SUM(R186:R190)+R195</f>
        <v>0.041999999999999996</v>
      </c>
      <c r="S184" s="210"/>
      <c r="T184" s="212">
        <f>T185+SUM(T186:T190)+T195</f>
        <v>0.063832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84</v>
      </c>
      <c r="AT184" s="214" t="s">
        <v>75</v>
      </c>
      <c r="AU184" s="214" t="s">
        <v>84</v>
      </c>
      <c r="AY184" s="213" t="s">
        <v>139</v>
      </c>
      <c r="BK184" s="215">
        <f>BK185+SUM(BK186:BK190)+BK195</f>
        <v>0</v>
      </c>
    </row>
    <row r="185" s="2" customFormat="1" ht="24.15" customHeight="1">
      <c r="A185" s="37"/>
      <c r="B185" s="38"/>
      <c r="C185" s="216" t="s">
        <v>427</v>
      </c>
      <c r="D185" s="216" t="s">
        <v>140</v>
      </c>
      <c r="E185" s="217" t="s">
        <v>1309</v>
      </c>
      <c r="F185" s="218" t="s">
        <v>1310</v>
      </c>
      <c r="G185" s="219" t="s">
        <v>208</v>
      </c>
      <c r="H185" s="220">
        <v>0.54900000000000004</v>
      </c>
      <c r="I185" s="221"/>
      <c r="J185" s="222">
        <f>ROUND(I185*H185,2)</f>
        <v>0</v>
      </c>
      <c r="K185" s="223"/>
      <c r="L185" s="43"/>
      <c r="M185" s="224" t="s">
        <v>1</v>
      </c>
      <c r="N185" s="225" t="s">
        <v>42</v>
      </c>
      <c r="O185" s="90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8" t="s">
        <v>144</v>
      </c>
      <c r="AT185" s="228" t="s">
        <v>140</v>
      </c>
      <c r="AU185" s="228" t="s">
        <v>145</v>
      </c>
      <c r="AY185" s="16" t="s">
        <v>139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6" t="s">
        <v>145</v>
      </c>
      <c r="BK185" s="229">
        <f>ROUND(I185*H185,2)</f>
        <v>0</v>
      </c>
      <c r="BL185" s="16" t="s">
        <v>144</v>
      </c>
      <c r="BM185" s="228" t="s">
        <v>1311</v>
      </c>
    </row>
    <row r="186" s="2" customFormat="1" ht="24.15" customHeight="1">
      <c r="A186" s="37"/>
      <c r="B186" s="38"/>
      <c r="C186" s="216" t="s">
        <v>432</v>
      </c>
      <c r="D186" s="216" t="s">
        <v>140</v>
      </c>
      <c r="E186" s="217" t="s">
        <v>487</v>
      </c>
      <c r="F186" s="218" t="s">
        <v>488</v>
      </c>
      <c r="G186" s="219" t="s">
        <v>208</v>
      </c>
      <c r="H186" s="220">
        <v>0.54900000000000004</v>
      </c>
      <c r="I186" s="221"/>
      <c r="J186" s="222">
        <f>ROUND(I186*H186,2)</f>
        <v>0</v>
      </c>
      <c r="K186" s="223"/>
      <c r="L186" s="43"/>
      <c r="M186" s="224" t="s">
        <v>1</v>
      </c>
      <c r="N186" s="225" t="s">
        <v>42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144</v>
      </c>
      <c r="AT186" s="228" t="s">
        <v>140</v>
      </c>
      <c r="AU186" s="228" t="s">
        <v>145</v>
      </c>
      <c r="AY186" s="16" t="s">
        <v>139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145</v>
      </c>
      <c r="BK186" s="229">
        <f>ROUND(I186*H186,2)</f>
        <v>0</v>
      </c>
      <c r="BL186" s="16" t="s">
        <v>144</v>
      </c>
      <c r="BM186" s="228" t="s">
        <v>1312</v>
      </c>
    </row>
    <row r="187" s="2" customFormat="1" ht="24.15" customHeight="1">
      <c r="A187" s="37"/>
      <c r="B187" s="38"/>
      <c r="C187" s="216" t="s">
        <v>436</v>
      </c>
      <c r="D187" s="216" t="s">
        <v>140</v>
      </c>
      <c r="E187" s="217" t="s">
        <v>491</v>
      </c>
      <c r="F187" s="218" t="s">
        <v>492</v>
      </c>
      <c r="G187" s="219" t="s">
        <v>208</v>
      </c>
      <c r="H187" s="220">
        <v>10.98</v>
      </c>
      <c r="I187" s="221"/>
      <c r="J187" s="222">
        <f>ROUND(I187*H187,2)</f>
        <v>0</v>
      </c>
      <c r="K187" s="223"/>
      <c r="L187" s="43"/>
      <c r="M187" s="224" t="s">
        <v>1</v>
      </c>
      <c r="N187" s="225" t="s">
        <v>42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144</v>
      </c>
      <c r="AT187" s="228" t="s">
        <v>140</v>
      </c>
      <c r="AU187" s="228" t="s">
        <v>145</v>
      </c>
      <c r="AY187" s="16" t="s">
        <v>139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145</v>
      </c>
      <c r="BK187" s="229">
        <f>ROUND(I187*H187,2)</f>
        <v>0</v>
      </c>
      <c r="BL187" s="16" t="s">
        <v>144</v>
      </c>
      <c r="BM187" s="228" t="s">
        <v>1313</v>
      </c>
    </row>
    <row r="188" s="13" customFormat="1">
      <c r="A188" s="13"/>
      <c r="B188" s="230"/>
      <c r="C188" s="231"/>
      <c r="D188" s="232" t="s">
        <v>147</v>
      </c>
      <c r="E188" s="231"/>
      <c r="F188" s="234" t="s">
        <v>1314</v>
      </c>
      <c r="G188" s="231"/>
      <c r="H188" s="235">
        <v>10.98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147</v>
      </c>
      <c r="AU188" s="241" t="s">
        <v>145</v>
      </c>
      <c r="AV188" s="13" t="s">
        <v>145</v>
      </c>
      <c r="AW188" s="13" t="s">
        <v>4</v>
      </c>
      <c r="AX188" s="13" t="s">
        <v>84</v>
      </c>
      <c r="AY188" s="241" t="s">
        <v>139</v>
      </c>
    </row>
    <row r="189" s="2" customFormat="1" ht="33" customHeight="1">
      <c r="A189" s="37"/>
      <c r="B189" s="38"/>
      <c r="C189" s="216" t="s">
        <v>444</v>
      </c>
      <c r="D189" s="216" t="s">
        <v>140</v>
      </c>
      <c r="E189" s="217" t="s">
        <v>496</v>
      </c>
      <c r="F189" s="218" t="s">
        <v>497</v>
      </c>
      <c r="G189" s="219" t="s">
        <v>208</v>
      </c>
      <c r="H189" s="220">
        <v>0.54900000000000004</v>
      </c>
      <c r="I189" s="221"/>
      <c r="J189" s="222">
        <f>ROUND(I189*H189,2)</f>
        <v>0</v>
      </c>
      <c r="K189" s="223"/>
      <c r="L189" s="43"/>
      <c r="M189" s="224" t="s">
        <v>1</v>
      </c>
      <c r="N189" s="225" t="s">
        <v>42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144</v>
      </c>
      <c r="AT189" s="228" t="s">
        <v>140</v>
      </c>
      <c r="AU189" s="228" t="s">
        <v>145</v>
      </c>
      <c r="AY189" s="16" t="s">
        <v>139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145</v>
      </c>
      <c r="BK189" s="229">
        <f>ROUND(I189*H189,2)</f>
        <v>0</v>
      </c>
      <c r="BL189" s="16" t="s">
        <v>144</v>
      </c>
      <c r="BM189" s="228" t="s">
        <v>1315</v>
      </c>
    </row>
    <row r="190" s="12" customFormat="1" ht="20.88" customHeight="1">
      <c r="A190" s="12"/>
      <c r="B190" s="202"/>
      <c r="C190" s="203"/>
      <c r="D190" s="204" t="s">
        <v>75</v>
      </c>
      <c r="E190" s="268" t="s">
        <v>1316</v>
      </c>
      <c r="F190" s="268" t="s">
        <v>1317</v>
      </c>
      <c r="G190" s="203"/>
      <c r="H190" s="203"/>
      <c r="I190" s="206"/>
      <c r="J190" s="269">
        <f>BK190</f>
        <v>0</v>
      </c>
      <c r="K190" s="203"/>
      <c r="L190" s="208"/>
      <c r="M190" s="209"/>
      <c r="N190" s="210"/>
      <c r="O190" s="210"/>
      <c r="P190" s="211">
        <f>SUM(P191:P194)</f>
        <v>0</v>
      </c>
      <c r="Q190" s="210"/>
      <c r="R190" s="211">
        <f>SUM(R191:R194)</f>
        <v>0.041999999999999996</v>
      </c>
      <c r="S190" s="210"/>
      <c r="T190" s="212">
        <f>SUM(T191:T194)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145</v>
      </c>
      <c r="AT190" s="214" t="s">
        <v>75</v>
      </c>
      <c r="AU190" s="214" t="s">
        <v>145</v>
      </c>
      <c r="AY190" s="213" t="s">
        <v>139</v>
      </c>
      <c r="BK190" s="215">
        <f>SUM(BK191:BK194)</f>
        <v>0</v>
      </c>
    </row>
    <row r="191" s="2" customFormat="1" ht="24.15" customHeight="1">
      <c r="A191" s="37"/>
      <c r="B191" s="38"/>
      <c r="C191" s="216" t="s">
        <v>449</v>
      </c>
      <c r="D191" s="216" t="s">
        <v>140</v>
      </c>
      <c r="E191" s="217" t="s">
        <v>1318</v>
      </c>
      <c r="F191" s="218" t="s">
        <v>1319</v>
      </c>
      <c r="G191" s="219" t="s">
        <v>186</v>
      </c>
      <c r="H191" s="220">
        <v>20</v>
      </c>
      <c r="I191" s="221"/>
      <c r="J191" s="222">
        <f>ROUND(I191*H191,2)</f>
        <v>0</v>
      </c>
      <c r="K191" s="223"/>
      <c r="L191" s="43"/>
      <c r="M191" s="224" t="s">
        <v>1</v>
      </c>
      <c r="N191" s="225" t="s">
        <v>42</v>
      </c>
      <c r="O191" s="90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28" t="s">
        <v>162</v>
      </c>
      <c r="AT191" s="228" t="s">
        <v>140</v>
      </c>
      <c r="AU191" s="228" t="s">
        <v>153</v>
      </c>
      <c r="AY191" s="16" t="s">
        <v>139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6" t="s">
        <v>145</v>
      </c>
      <c r="BK191" s="229">
        <f>ROUND(I191*H191,2)</f>
        <v>0</v>
      </c>
      <c r="BL191" s="16" t="s">
        <v>162</v>
      </c>
      <c r="BM191" s="228" t="s">
        <v>1320</v>
      </c>
    </row>
    <row r="192" s="2" customFormat="1" ht="16.5" customHeight="1">
      <c r="A192" s="37"/>
      <c r="B192" s="38"/>
      <c r="C192" s="242" t="s">
        <v>466</v>
      </c>
      <c r="D192" s="242" t="s">
        <v>154</v>
      </c>
      <c r="E192" s="243" t="s">
        <v>1321</v>
      </c>
      <c r="F192" s="244" t="s">
        <v>1322</v>
      </c>
      <c r="G192" s="245" t="s">
        <v>186</v>
      </c>
      <c r="H192" s="246">
        <v>20</v>
      </c>
      <c r="I192" s="247"/>
      <c r="J192" s="248">
        <f>ROUND(I192*H192,2)</f>
        <v>0</v>
      </c>
      <c r="K192" s="249"/>
      <c r="L192" s="250"/>
      <c r="M192" s="251" t="s">
        <v>1</v>
      </c>
      <c r="N192" s="252" t="s">
        <v>42</v>
      </c>
      <c r="O192" s="90"/>
      <c r="P192" s="226">
        <f>O192*H192</f>
        <v>0</v>
      </c>
      <c r="Q192" s="226">
        <v>0.0015</v>
      </c>
      <c r="R192" s="226">
        <f>Q192*H192</f>
        <v>0.029999999999999999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161</v>
      </c>
      <c r="AT192" s="228" t="s">
        <v>154</v>
      </c>
      <c r="AU192" s="228" t="s">
        <v>153</v>
      </c>
      <c r="AY192" s="16" t="s">
        <v>139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145</v>
      </c>
      <c r="BK192" s="229">
        <f>ROUND(I192*H192,2)</f>
        <v>0</v>
      </c>
      <c r="BL192" s="16" t="s">
        <v>162</v>
      </c>
      <c r="BM192" s="228" t="s">
        <v>1323</v>
      </c>
    </row>
    <row r="193" s="2" customFormat="1" ht="16.5" customHeight="1">
      <c r="A193" s="37"/>
      <c r="B193" s="38"/>
      <c r="C193" s="216" t="s">
        <v>473</v>
      </c>
      <c r="D193" s="216" t="s">
        <v>140</v>
      </c>
      <c r="E193" s="217" t="s">
        <v>1324</v>
      </c>
      <c r="F193" s="218" t="s">
        <v>1325</v>
      </c>
      <c r="G193" s="219" t="s">
        <v>512</v>
      </c>
      <c r="H193" s="220">
        <v>8</v>
      </c>
      <c r="I193" s="221"/>
      <c r="J193" s="222">
        <f>ROUND(I193*H193,2)</f>
        <v>0</v>
      </c>
      <c r="K193" s="223"/>
      <c r="L193" s="43"/>
      <c r="M193" s="224" t="s">
        <v>1</v>
      </c>
      <c r="N193" s="225" t="s">
        <v>42</v>
      </c>
      <c r="O193" s="90"/>
      <c r="P193" s="226">
        <f>O193*H193</f>
        <v>0</v>
      </c>
      <c r="Q193" s="226">
        <v>0.0015</v>
      </c>
      <c r="R193" s="226">
        <f>Q193*H193</f>
        <v>0.012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162</v>
      </c>
      <c r="AT193" s="228" t="s">
        <v>140</v>
      </c>
      <c r="AU193" s="228" t="s">
        <v>153</v>
      </c>
      <c r="AY193" s="16" t="s">
        <v>139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145</v>
      </c>
      <c r="BK193" s="229">
        <f>ROUND(I193*H193,2)</f>
        <v>0</v>
      </c>
      <c r="BL193" s="16" t="s">
        <v>162</v>
      </c>
      <c r="BM193" s="228" t="s">
        <v>1326</v>
      </c>
    </row>
    <row r="194" s="2" customFormat="1">
      <c r="A194" s="37"/>
      <c r="B194" s="38"/>
      <c r="C194" s="39"/>
      <c r="D194" s="232" t="s">
        <v>171</v>
      </c>
      <c r="E194" s="39"/>
      <c r="F194" s="253" t="s">
        <v>1327</v>
      </c>
      <c r="G194" s="39"/>
      <c r="H194" s="39"/>
      <c r="I194" s="254"/>
      <c r="J194" s="39"/>
      <c r="K194" s="39"/>
      <c r="L194" s="43"/>
      <c r="M194" s="255"/>
      <c r="N194" s="256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171</v>
      </c>
      <c r="AU194" s="16" t="s">
        <v>153</v>
      </c>
    </row>
    <row r="195" s="12" customFormat="1" ht="20.88" customHeight="1">
      <c r="A195" s="12"/>
      <c r="B195" s="202"/>
      <c r="C195" s="203"/>
      <c r="D195" s="204" t="s">
        <v>75</v>
      </c>
      <c r="E195" s="268" t="s">
        <v>1328</v>
      </c>
      <c r="F195" s="268" t="s">
        <v>1329</v>
      </c>
      <c r="G195" s="203"/>
      <c r="H195" s="203"/>
      <c r="I195" s="206"/>
      <c r="J195" s="269">
        <f>BK195</f>
        <v>0</v>
      </c>
      <c r="K195" s="203"/>
      <c r="L195" s="208"/>
      <c r="M195" s="209"/>
      <c r="N195" s="210"/>
      <c r="O195" s="210"/>
      <c r="P195" s="211">
        <f>SUM(P196:P203)</f>
        <v>0</v>
      </c>
      <c r="Q195" s="210"/>
      <c r="R195" s="211">
        <f>SUM(R196:R203)</f>
        <v>0</v>
      </c>
      <c r="S195" s="210"/>
      <c r="T195" s="212">
        <f>SUM(T196:T203)</f>
        <v>0.063832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145</v>
      </c>
      <c r="AT195" s="214" t="s">
        <v>75</v>
      </c>
      <c r="AU195" s="214" t="s">
        <v>145</v>
      </c>
      <c r="AY195" s="213" t="s">
        <v>139</v>
      </c>
      <c r="BK195" s="215">
        <f>SUM(BK196:BK203)</f>
        <v>0</v>
      </c>
    </row>
    <row r="196" s="2" customFormat="1" ht="24.15" customHeight="1">
      <c r="A196" s="37"/>
      <c r="B196" s="38"/>
      <c r="C196" s="216" t="s">
        <v>477</v>
      </c>
      <c r="D196" s="216" t="s">
        <v>140</v>
      </c>
      <c r="E196" s="217" t="s">
        <v>1330</v>
      </c>
      <c r="F196" s="218" t="s">
        <v>1331</v>
      </c>
      <c r="G196" s="219" t="s">
        <v>151</v>
      </c>
      <c r="H196" s="220">
        <v>1</v>
      </c>
      <c r="I196" s="221"/>
      <c r="J196" s="222">
        <f>ROUND(I196*H196,2)</f>
        <v>0</v>
      </c>
      <c r="K196" s="223"/>
      <c r="L196" s="43"/>
      <c r="M196" s="224" t="s">
        <v>1</v>
      </c>
      <c r="N196" s="225" t="s">
        <v>42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0.044999999999999998</v>
      </c>
      <c r="T196" s="227">
        <f>S196*H196</f>
        <v>0.044999999999999998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162</v>
      </c>
      <c r="AT196" s="228" t="s">
        <v>140</v>
      </c>
      <c r="AU196" s="228" t="s">
        <v>153</v>
      </c>
      <c r="AY196" s="16" t="s">
        <v>139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145</v>
      </c>
      <c r="BK196" s="229">
        <f>ROUND(I196*H196,2)</f>
        <v>0</v>
      </c>
      <c r="BL196" s="16" t="s">
        <v>162</v>
      </c>
      <c r="BM196" s="228" t="s">
        <v>1332</v>
      </c>
    </row>
    <row r="197" s="2" customFormat="1">
      <c r="A197" s="37"/>
      <c r="B197" s="38"/>
      <c r="C197" s="39"/>
      <c r="D197" s="232" t="s">
        <v>171</v>
      </c>
      <c r="E197" s="39"/>
      <c r="F197" s="253" t="s">
        <v>1333</v>
      </c>
      <c r="G197" s="39"/>
      <c r="H197" s="39"/>
      <c r="I197" s="254"/>
      <c r="J197" s="39"/>
      <c r="K197" s="39"/>
      <c r="L197" s="43"/>
      <c r="M197" s="255"/>
      <c r="N197" s="256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171</v>
      </c>
      <c r="AU197" s="16" t="s">
        <v>153</v>
      </c>
    </row>
    <row r="198" s="2" customFormat="1" ht="16.5" customHeight="1">
      <c r="A198" s="37"/>
      <c r="B198" s="38"/>
      <c r="C198" s="216" t="s">
        <v>481</v>
      </c>
      <c r="D198" s="216" t="s">
        <v>140</v>
      </c>
      <c r="E198" s="217" t="s">
        <v>1334</v>
      </c>
      <c r="F198" s="218" t="s">
        <v>1335</v>
      </c>
      <c r="G198" s="219" t="s">
        <v>151</v>
      </c>
      <c r="H198" s="220">
        <v>1</v>
      </c>
      <c r="I198" s="221"/>
      <c r="J198" s="222">
        <f>ROUND(I198*H198,2)</f>
        <v>0</v>
      </c>
      <c r="K198" s="223"/>
      <c r="L198" s="43"/>
      <c r="M198" s="224" t="s">
        <v>1</v>
      </c>
      <c r="N198" s="225" t="s">
        <v>42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0.01</v>
      </c>
      <c r="T198" s="227">
        <f>S198*H198</f>
        <v>0.01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162</v>
      </c>
      <c r="AT198" s="228" t="s">
        <v>140</v>
      </c>
      <c r="AU198" s="228" t="s">
        <v>153</v>
      </c>
      <c r="AY198" s="16" t="s">
        <v>139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145</v>
      </c>
      <c r="BK198" s="229">
        <f>ROUND(I198*H198,2)</f>
        <v>0</v>
      </c>
      <c r="BL198" s="16" t="s">
        <v>162</v>
      </c>
      <c r="BM198" s="228" t="s">
        <v>1336</v>
      </c>
    </row>
    <row r="199" s="2" customFormat="1">
      <c r="A199" s="37"/>
      <c r="B199" s="38"/>
      <c r="C199" s="39"/>
      <c r="D199" s="232" t="s">
        <v>171</v>
      </c>
      <c r="E199" s="39"/>
      <c r="F199" s="253" t="s">
        <v>1337</v>
      </c>
      <c r="G199" s="39"/>
      <c r="H199" s="39"/>
      <c r="I199" s="254"/>
      <c r="J199" s="39"/>
      <c r="K199" s="39"/>
      <c r="L199" s="43"/>
      <c r="M199" s="255"/>
      <c r="N199" s="256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171</v>
      </c>
      <c r="AU199" s="16" t="s">
        <v>153</v>
      </c>
    </row>
    <row r="200" s="2" customFormat="1" ht="37.8" customHeight="1">
      <c r="A200" s="37"/>
      <c r="B200" s="38"/>
      <c r="C200" s="216" t="s">
        <v>486</v>
      </c>
      <c r="D200" s="216" t="s">
        <v>140</v>
      </c>
      <c r="E200" s="217" t="s">
        <v>1338</v>
      </c>
      <c r="F200" s="218" t="s">
        <v>1339</v>
      </c>
      <c r="G200" s="219" t="s">
        <v>151</v>
      </c>
      <c r="H200" s="220">
        <v>67</v>
      </c>
      <c r="I200" s="221"/>
      <c r="J200" s="222">
        <f>ROUND(I200*H200,2)</f>
        <v>0</v>
      </c>
      <c r="K200" s="223"/>
      <c r="L200" s="43"/>
      <c r="M200" s="224" t="s">
        <v>1</v>
      </c>
      <c r="N200" s="225" t="s">
        <v>42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4.8000000000000001E-05</v>
      </c>
      <c r="T200" s="227">
        <f>S200*H200</f>
        <v>0.0032160000000000001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162</v>
      </c>
      <c r="AT200" s="228" t="s">
        <v>140</v>
      </c>
      <c r="AU200" s="228" t="s">
        <v>153</v>
      </c>
      <c r="AY200" s="16" t="s">
        <v>139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145</v>
      </c>
      <c r="BK200" s="229">
        <f>ROUND(I200*H200,2)</f>
        <v>0</v>
      </c>
      <c r="BL200" s="16" t="s">
        <v>162</v>
      </c>
      <c r="BM200" s="228" t="s">
        <v>1340</v>
      </c>
    </row>
    <row r="201" s="2" customFormat="1" ht="37.8" customHeight="1">
      <c r="A201" s="37"/>
      <c r="B201" s="38"/>
      <c r="C201" s="216" t="s">
        <v>490</v>
      </c>
      <c r="D201" s="216" t="s">
        <v>140</v>
      </c>
      <c r="E201" s="217" t="s">
        <v>1341</v>
      </c>
      <c r="F201" s="218" t="s">
        <v>1342</v>
      </c>
      <c r="G201" s="219" t="s">
        <v>151</v>
      </c>
      <c r="H201" s="220">
        <v>117</v>
      </c>
      <c r="I201" s="221"/>
      <c r="J201" s="222">
        <f>ROUND(I201*H201,2)</f>
        <v>0</v>
      </c>
      <c r="K201" s="223"/>
      <c r="L201" s="43"/>
      <c r="M201" s="224" t="s">
        <v>1</v>
      </c>
      <c r="N201" s="225" t="s">
        <v>42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4.8000000000000001E-05</v>
      </c>
      <c r="T201" s="227">
        <f>S201*H201</f>
        <v>0.0056160000000000003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162</v>
      </c>
      <c r="AT201" s="228" t="s">
        <v>140</v>
      </c>
      <c r="AU201" s="228" t="s">
        <v>153</v>
      </c>
      <c r="AY201" s="16" t="s">
        <v>139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145</v>
      </c>
      <c r="BK201" s="229">
        <f>ROUND(I201*H201,2)</f>
        <v>0</v>
      </c>
      <c r="BL201" s="16" t="s">
        <v>162</v>
      </c>
      <c r="BM201" s="228" t="s">
        <v>1343</v>
      </c>
    </row>
    <row r="202" s="2" customFormat="1" ht="37.8" customHeight="1">
      <c r="A202" s="37"/>
      <c r="B202" s="38"/>
      <c r="C202" s="216" t="s">
        <v>495</v>
      </c>
      <c r="D202" s="216" t="s">
        <v>140</v>
      </c>
      <c r="E202" s="217" t="s">
        <v>1344</v>
      </c>
      <c r="F202" s="218" t="s">
        <v>1345</v>
      </c>
      <c r="G202" s="219" t="s">
        <v>151</v>
      </c>
      <c r="H202" s="220">
        <v>94</v>
      </c>
      <c r="I202" s="221"/>
      <c r="J202" s="222">
        <f>ROUND(I202*H202,2)</f>
        <v>0</v>
      </c>
      <c r="K202" s="223"/>
      <c r="L202" s="43"/>
      <c r="M202" s="224" t="s">
        <v>1</v>
      </c>
      <c r="N202" s="225" t="s">
        <v>42</v>
      </c>
      <c r="O202" s="90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162</v>
      </c>
      <c r="AT202" s="228" t="s">
        <v>140</v>
      </c>
      <c r="AU202" s="228" t="s">
        <v>153</v>
      </c>
      <c r="AY202" s="16" t="s">
        <v>139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145</v>
      </c>
      <c r="BK202" s="229">
        <f>ROUND(I202*H202,2)</f>
        <v>0</v>
      </c>
      <c r="BL202" s="16" t="s">
        <v>162</v>
      </c>
      <c r="BM202" s="228" t="s">
        <v>1346</v>
      </c>
    </row>
    <row r="203" s="2" customFormat="1">
      <c r="A203" s="37"/>
      <c r="B203" s="38"/>
      <c r="C203" s="39"/>
      <c r="D203" s="232" t="s">
        <v>171</v>
      </c>
      <c r="E203" s="39"/>
      <c r="F203" s="253" t="s">
        <v>1347</v>
      </c>
      <c r="G203" s="39"/>
      <c r="H203" s="39"/>
      <c r="I203" s="254"/>
      <c r="J203" s="39"/>
      <c r="K203" s="39"/>
      <c r="L203" s="43"/>
      <c r="M203" s="255"/>
      <c r="N203" s="256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171</v>
      </c>
      <c r="AU203" s="16" t="s">
        <v>153</v>
      </c>
    </row>
    <row r="204" s="12" customFormat="1" ht="22.8" customHeight="1">
      <c r="A204" s="12"/>
      <c r="B204" s="202"/>
      <c r="C204" s="203"/>
      <c r="D204" s="204" t="s">
        <v>75</v>
      </c>
      <c r="E204" s="268" t="s">
        <v>1348</v>
      </c>
      <c r="F204" s="268" t="s">
        <v>1349</v>
      </c>
      <c r="G204" s="203"/>
      <c r="H204" s="203"/>
      <c r="I204" s="206"/>
      <c r="J204" s="269">
        <f>BK204</f>
        <v>0</v>
      </c>
      <c r="K204" s="203"/>
      <c r="L204" s="208"/>
      <c r="M204" s="209"/>
      <c r="N204" s="210"/>
      <c r="O204" s="210"/>
      <c r="P204" s="211">
        <f>SUM(P205:P206)</f>
        <v>0</v>
      </c>
      <c r="Q204" s="210"/>
      <c r="R204" s="211">
        <f>SUM(R205:R206)</f>
        <v>0</v>
      </c>
      <c r="S204" s="210"/>
      <c r="T204" s="212">
        <f>SUM(T205:T206)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153</v>
      </c>
      <c r="AT204" s="214" t="s">
        <v>75</v>
      </c>
      <c r="AU204" s="214" t="s">
        <v>84</v>
      </c>
      <c r="AY204" s="213" t="s">
        <v>139</v>
      </c>
      <c r="BK204" s="215">
        <f>SUM(BK205:BK206)</f>
        <v>0</v>
      </c>
    </row>
    <row r="205" s="2" customFormat="1" ht="16.5" customHeight="1">
      <c r="A205" s="37"/>
      <c r="B205" s="38"/>
      <c r="C205" s="216" t="s">
        <v>501</v>
      </c>
      <c r="D205" s="216" t="s">
        <v>140</v>
      </c>
      <c r="E205" s="217" t="s">
        <v>1350</v>
      </c>
      <c r="F205" s="218" t="s">
        <v>1351</v>
      </c>
      <c r="G205" s="219" t="s">
        <v>1352</v>
      </c>
      <c r="H205" s="220">
        <v>1</v>
      </c>
      <c r="I205" s="221"/>
      <c r="J205" s="222">
        <f>ROUND(I205*H205,2)</f>
        <v>0</v>
      </c>
      <c r="K205" s="223"/>
      <c r="L205" s="43"/>
      <c r="M205" s="224" t="s">
        <v>1</v>
      </c>
      <c r="N205" s="225" t="s">
        <v>42</v>
      </c>
      <c r="O205" s="90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296</v>
      </c>
      <c r="AT205" s="228" t="s">
        <v>140</v>
      </c>
      <c r="AU205" s="228" t="s">
        <v>145</v>
      </c>
      <c r="AY205" s="16" t="s">
        <v>139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145</v>
      </c>
      <c r="BK205" s="229">
        <f>ROUND(I205*H205,2)</f>
        <v>0</v>
      </c>
      <c r="BL205" s="16" t="s">
        <v>296</v>
      </c>
      <c r="BM205" s="228" t="s">
        <v>1353</v>
      </c>
    </row>
    <row r="206" s="2" customFormat="1">
      <c r="A206" s="37"/>
      <c r="B206" s="38"/>
      <c r="C206" s="39"/>
      <c r="D206" s="232" t="s">
        <v>171</v>
      </c>
      <c r="E206" s="39"/>
      <c r="F206" s="253" t="s">
        <v>1354</v>
      </c>
      <c r="G206" s="39"/>
      <c r="H206" s="39"/>
      <c r="I206" s="254"/>
      <c r="J206" s="39"/>
      <c r="K206" s="39"/>
      <c r="L206" s="43"/>
      <c r="M206" s="255"/>
      <c r="N206" s="256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171</v>
      </c>
      <c r="AU206" s="16" t="s">
        <v>145</v>
      </c>
    </row>
    <row r="207" s="12" customFormat="1" ht="25.92" customHeight="1">
      <c r="A207" s="12"/>
      <c r="B207" s="202"/>
      <c r="C207" s="203"/>
      <c r="D207" s="204" t="s">
        <v>75</v>
      </c>
      <c r="E207" s="205" t="s">
        <v>1355</v>
      </c>
      <c r="F207" s="205" t="s">
        <v>1356</v>
      </c>
      <c r="G207" s="203"/>
      <c r="H207" s="203"/>
      <c r="I207" s="206"/>
      <c r="J207" s="207">
        <f>BK207</f>
        <v>0</v>
      </c>
      <c r="K207" s="203"/>
      <c r="L207" s="208"/>
      <c r="M207" s="209"/>
      <c r="N207" s="210"/>
      <c r="O207" s="210"/>
      <c r="P207" s="211">
        <f>SUM(P208:P216)</f>
        <v>0</v>
      </c>
      <c r="Q207" s="210"/>
      <c r="R207" s="211">
        <f>SUM(R208:R216)</f>
        <v>0</v>
      </c>
      <c r="S207" s="210"/>
      <c r="T207" s="212">
        <f>SUM(T208:T216)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144</v>
      </c>
      <c r="AT207" s="214" t="s">
        <v>75</v>
      </c>
      <c r="AU207" s="214" t="s">
        <v>76</v>
      </c>
      <c r="AY207" s="213" t="s">
        <v>139</v>
      </c>
      <c r="BK207" s="215">
        <f>SUM(BK208:BK216)</f>
        <v>0</v>
      </c>
    </row>
    <row r="208" s="2" customFormat="1" ht="21.75" customHeight="1">
      <c r="A208" s="37"/>
      <c r="B208" s="38"/>
      <c r="C208" s="216" t="s">
        <v>505</v>
      </c>
      <c r="D208" s="216" t="s">
        <v>140</v>
      </c>
      <c r="E208" s="217" t="s">
        <v>1357</v>
      </c>
      <c r="F208" s="218" t="s">
        <v>1358</v>
      </c>
      <c r="G208" s="219" t="s">
        <v>217</v>
      </c>
      <c r="H208" s="220">
        <v>15</v>
      </c>
      <c r="I208" s="221"/>
      <c r="J208" s="222">
        <f>ROUND(I208*H208,2)</f>
        <v>0</v>
      </c>
      <c r="K208" s="223"/>
      <c r="L208" s="43"/>
      <c r="M208" s="224" t="s">
        <v>1</v>
      </c>
      <c r="N208" s="225" t="s">
        <v>42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1359</v>
      </c>
      <c r="AT208" s="228" t="s">
        <v>140</v>
      </c>
      <c r="AU208" s="228" t="s">
        <v>84</v>
      </c>
      <c r="AY208" s="16" t="s">
        <v>139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145</v>
      </c>
      <c r="BK208" s="229">
        <f>ROUND(I208*H208,2)</f>
        <v>0</v>
      </c>
      <c r="BL208" s="16" t="s">
        <v>1359</v>
      </c>
      <c r="BM208" s="228" t="s">
        <v>1360</v>
      </c>
    </row>
    <row r="209" s="2" customFormat="1" ht="24.15" customHeight="1">
      <c r="A209" s="37"/>
      <c r="B209" s="38"/>
      <c r="C209" s="216" t="s">
        <v>509</v>
      </c>
      <c r="D209" s="216" t="s">
        <v>140</v>
      </c>
      <c r="E209" s="217" t="s">
        <v>1361</v>
      </c>
      <c r="F209" s="218" t="s">
        <v>1362</v>
      </c>
      <c r="G209" s="219" t="s">
        <v>217</v>
      </c>
      <c r="H209" s="220">
        <v>10</v>
      </c>
      <c r="I209" s="221"/>
      <c r="J209" s="222">
        <f>ROUND(I209*H209,2)</f>
        <v>0</v>
      </c>
      <c r="K209" s="223"/>
      <c r="L209" s="43"/>
      <c r="M209" s="224" t="s">
        <v>1</v>
      </c>
      <c r="N209" s="225" t="s">
        <v>42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1359</v>
      </c>
      <c r="AT209" s="228" t="s">
        <v>140</v>
      </c>
      <c r="AU209" s="228" t="s">
        <v>84</v>
      </c>
      <c r="AY209" s="16" t="s">
        <v>139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145</v>
      </c>
      <c r="BK209" s="229">
        <f>ROUND(I209*H209,2)</f>
        <v>0</v>
      </c>
      <c r="BL209" s="16" t="s">
        <v>1359</v>
      </c>
      <c r="BM209" s="228" t="s">
        <v>1363</v>
      </c>
    </row>
    <row r="210" s="2" customFormat="1" ht="24.15" customHeight="1">
      <c r="A210" s="37"/>
      <c r="B210" s="38"/>
      <c r="C210" s="216" t="s">
        <v>516</v>
      </c>
      <c r="D210" s="216" t="s">
        <v>140</v>
      </c>
      <c r="E210" s="217" t="s">
        <v>1364</v>
      </c>
      <c r="F210" s="218" t="s">
        <v>1365</v>
      </c>
      <c r="G210" s="219" t="s">
        <v>217</v>
      </c>
      <c r="H210" s="220">
        <v>5</v>
      </c>
      <c r="I210" s="221"/>
      <c r="J210" s="222">
        <f>ROUND(I210*H210,2)</f>
        <v>0</v>
      </c>
      <c r="K210" s="223"/>
      <c r="L210" s="43"/>
      <c r="M210" s="224" t="s">
        <v>1</v>
      </c>
      <c r="N210" s="225" t="s">
        <v>42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1359</v>
      </c>
      <c r="AT210" s="228" t="s">
        <v>140</v>
      </c>
      <c r="AU210" s="228" t="s">
        <v>84</v>
      </c>
      <c r="AY210" s="16" t="s">
        <v>139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145</v>
      </c>
      <c r="BK210" s="229">
        <f>ROUND(I210*H210,2)</f>
        <v>0</v>
      </c>
      <c r="BL210" s="16" t="s">
        <v>1359</v>
      </c>
      <c r="BM210" s="228" t="s">
        <v>1366</v>
      </c>
    </row>
    <row r="211" s="2" customFormat="1" ht="16.5" customHeight="1">
      <c r="A211" s="37"/>
      <c r="B211" s="38"/>
      <c r="C211" s="216" t="s">
        <v>521</v>
      </c>
      <c r="D211" s="216" t="s">
        <v>140</v>
      </c>
      <c r="E211" s="217" t="s">
        <v>1367</v>
      </c>
      <c r="F211" s="218" t="s">
        <v>1368</v>
      </c>
      <c r="G211" s="219" t="s">
        <v>217</v>
      </c>
      <c r="H211" s="220">
        <v>4</v>
      </c>
      <c r="I211" s="221"/>
      <c r="J211" s="222">
        <f>ROUND(I211*H211,2)</f>
        <v>0</v>
      </c>
      <c r="K211" s="223"/>
      <c r="L211" s="43"/>
      <c r="M211" s="224" t="s">
        <v>1</v>
      </c>
      <c r="N211" s="225" t="s">
        <v>42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1359</v>
      </c>
      <c r="AT211" s="228" t="s">
        <v>140</v>
      </c>
      <c r="AU211" s="228" t="s">
        <v>84</v>
      </c>
      <c r="AY211" s="16" t="s">
        <v>139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145</v>
      </c>
      <c r="BK211" s="229">
        <f>ROUND(I211*H211,2)</f>
        <v>0</v>
      </c>
      <c r="BL211" s="16" t="s">
        <v>1359</v>
      </c>
      <c r="BM211" s="228" t="s">
        <v>1369</v>
      </c>
    </row>
    <row r="212" s="2" customFormat="1" ht="24.15" customHeight="1">
      <c r="A212" s="37"/>
      <c r="B212" s="38"/>
      <c r="C212" s="216" t="s">
        <v>219</v>
      </c>
      <c r="D212" s="216" t="s">
        <v>140</v>
      </c>
      <c r="E212" s="217" t="s">
        <v>1370</v>
      </c>
      <c r="F212" s="218" t="s">
        <v>1371</v>
      </c>
      <c r="G212" s="219" t="s">
        <v>217</v>
      </c>
      <c r="H212" s="220">
        <v>8</v>
      </c>
      <c r="I212" s="221"/>
      <c r="J212" s="222">
        <f>ROUND(I212*H212,2)</f>
        <v>0</v>
      </c>
      <c r="K212" s="223"/>
      <c r="L212" s="43"/>
      <c r="M212" s="224" t="s">
        <v>1</v>
      </c>
      <c r="N212" s="225" t="s">
        <v>42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1359</v>
      </c>
      <c r="AT212" s="228" t="s">
        <v>140</v>
      </c>
      <c r="AU212" s="228" t="s">
        <v>84</v>
      </c>
      <c r="AY212" s="16" t="s">
        <v>139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145</v>
      </c>
      <c r="BK212" s="229">
        <f>ROUND(I212*H212,2)</f>
        <v>0</v>
      </c>
      <c r="BL212" s="16" t="s">
        <v>1359</v>
      </c>
      <c r="BM212" s="228" t="s">
        <v>1372</v>
      </c>
    </row>
    <row r="213" s="2" customFormat="1" ht="24.15" customHeight="1">
      <c r="A213" s="37"/>
      <c r="B213" s="38"/>
      <c r="C213" s="216" t="s">
        <v>529</v>
      </c>
      <c r="D213" s="216" t="s">
        <v>140</v>
      </c>
      <c r="E213" s="217" t="s">
        <v>1373</v>
      </c>
      <c r="F213" s="218" t="s">
        <v>1374</v>
      </c>
      <c r="G213" s="219" t="s">
        <v>217</v>
      </c>
      <c r="H213" s="220">
        <v>24</v>
      </c>
      <c r="I213" s="221"/>
      <c r="J213" s="222">
        <f>ROUND(I213*H213,2)</f>
        <v>0</v>
      </c>
      <c r="K213" s="223"/>
      <c r="L213" s="43"/>
      <c r="M213" s="224" t="s">
        <v>1</v>
      </c>
      <c r="N213" s="225" t="s">
        <v>42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1359</v>
      </c>
      <c r="AT213" s="228" t="s">
        <v>140</v>
      </c>
      <c r="AU213" s="228" t="s">
        <v>84</v>
      </c>
      <c r="AY213" s="16" t="s">
        <v>139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145</v>
      </c>
      <c r="BK213" s="229">
        <f>ROUND(I213*H213,2)</f>
        <v>0</v>
      </c>
      <c r="BL213" s="16" t="s">
        <v>1359</v>
      </c>
      <c r="BM213" s="228" t="s">
        <v>1375</v>
      </c>
    </row>
    <row r="214" s="2" customFormat="1">
      <c r="A214" s="37"/>
      <c r="B214" s="38"/>
      <c r="C214" s="39"/>
      <c r="D214" s="232" t="s">
        <v>171</v>
      </c>
      <c r="E214" s="39"/>
      <c r="F214" s="253" t="s">
        <v>1376</v>
      </c>
      <c r="G214" s="39"/>
      <c r="H214" s="39"/>
      <c r="I214" s="254"/>
      <c r="J214" s="39"/>
      <c r="K214" s="39"/>
      <c r="L214" s="43"/>
      <c r="M214" s="255"/>
      <c r="N214" s="256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171</v>
      </c>
      <c r="AU214" s="16" t="s">
        <v>84</v>
      </c>
    </row>
    <row r="215" s="2" customFormat="1" ht="16.5" customHeight="1">
      <c r="A215" s="37"/>
      <c r="B215" s="38"/>
      <c r="C215" s="216" t="s">
        <v>533</v>
      </c>
      <c r="D215" s="216" t="s">
        <v>140</v>
      </c>
      <c r="E215" s="217" t="s">
        <v>1377</v>
      </c>
      <c r="F215" s="218" t="s">
        <v>1378</v>
      </c>
      <c r="G215" s="219" t="s">
        <v>217</v>
      </c>
      <c r="H215" s="220">
        <v>18</v>
      </c>
      <c r="I215" s="221"/>
      <c r="J215" s="222">
        <f>ROUND(I215*H215,2)</f>
        <v>0</v>
      </c>
      <c r="K215" s="223"/>
      <c r="L215" s="43"/>
      <c r="M215" s="224" t="s">
        <v>1</v>
      </c>
      <c r="N215" s="225" t="s">
        <v>42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1359</v>
      </c>
      <c r="AT215" s="228" t="s">
        <v>140</v>
      </c>
      <c r="AU215" s="228" t="s">
        <v>84</v>
      </c>
      <c r="AY215" s="16" t="s">
        <v>139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145</v>
      </c>
      <c r="BK215" s="229">
        <f>ROUND(I215*H215,2)</f>
        <v>0</v>
      </c>
      <c r="BL215" s="16" t="s">
        <v>1359</v>
      </c>
      <c r="BM215" s="228" t="s">
        <v>1379</v>
      </c>
    </row>
    <row r="216" s="2" customFormat="1">
      <c r="A216" s="37"/>
      <c r="B216" s="38"/>
      <c r="C216" s="39"/>
      <c r="D216" s="232" t="s">
        <v>171</v>
      </c>
      <c r="E216" s="39"/>
      <c r="F216" s="253" t="s">
        <v>1380</v>
      </c>
      <c r="G216" s="39"/>
      <c r="H216" s="39"/>
      <c r="I216" s="254"/>
      <c r="J216" s="39"/>
      <c r="K216" s="39"/>
      <c r="L216" s="43"/>
      <c r="M216" s="273"/>
      <c r="N216" s="274"/>
      <c r="O216" s="275"/>
      <c r="P216" s="275"/>
      <c r="Q216" s="275"/>
      <c r="R216" s="275"/>
      <c r="S216" s="275"/>
      <c r="T216" s="276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171</v>
      </c>
      <c r="AU216" s="16" t="s">
        <v>84</v>
      </c>
    </row>
    <row r="217" s="2" customFormat="1" ht="6.96" customHeight="1">
      <c r="A217" s="37"/>
      <c r="B217" s="65"/>
      <c r="C217" s="66"/>
      <c r="D217" s="66"/>
      <c r="E217" s="66"/>
      <c r="F217" s="66"/>
      <c r="G217" s="66"/>
      <c r="H217" s="66"/>
      <c r="I217" s="66"/>
      <c r="J217" s="66"/>
      <c r="K217" s="66"/>
      <c r="L217" s="43"/>
      <c r="M217" s="37"/>
      <c r="O217" s="37"/>
      <c r="P217" s="37"/>
      <c r="Q217" s="37"/>
      <c r="R217" s="37"/>
      <c r="S217" s="37"/>
      <c r="T217" s="37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</row>
  </sheetData>
  <sheetProtection sheet="1" autoFilter="0" formatColumns="0" formatRows="0" objects="1" scenarios="1" spinCount="100000" saltValue="JuzOwTZFTakCsWEGW7bAccA4IOsGtrVTfhtrxSh5Cc18Uh2FlNmFiYK5d1ZuvfK+X99ViugDpxZ5p9IDaHlj9A==" hashValue="3hILNSgoIasQUILm7GnIwi2akgS+USt+OtlKFahb/z25iH0FPxgIIoRwqLAjoOrEbLBlcN5Ts0h32LtkGoycaQ==" algorithmName="SHA-512" password="CC35"/>
  <autoFilter ref="C127:K216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84</v>
      </c>
    </row>
    <row r="4" s="1" customFormat="1" ht="24.96" customHeight="1">
      <c r="B4" s="19"/>
      <c r="D4" s="137" t="s">
        <v>95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 xml:space="preserve">Dětský domov Rovečné -  Rekonstrukce ÚT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96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1381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15. 3. 2024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31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ROUND((SUM(BE119:BE135)),  2)</f>
        <v>0</v>
      </c>
      <c r="G33" s="37"/>
      <c r="H33" s="37"/>
      <c r="I33" s="154">
        <v>0.20999999999999999</v>
      </c>
      <c r="J33" s="153">
        <f>ROUND(((SUM(BE119:BE135))*I33),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ROUND((SUM(BF119:BF135)),  2)</f>
        <v>0</v>
      </c>
      <c r="G34" s="37"/>
      <c r="H34" s="37"/>
      <c r="I34" s="154">
        <v>0.12</v>
      </c>
      <c r="J34" s="153">
        <f>ROUND(((SUM(BF119:BF135))*I34),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ROUND((SUM(BG119:BG135)),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ROUND((SUM(BH119:BH135)),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ROUND((SUM(BI119:BI135)),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98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 xml:space="preserve">Dětský domov Rovečné -  Rekonstrukce ÚT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96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D.1.4. - ostatní a vedlejší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Rovečné č.p. 40</v>
      </c>
      <c r="G89" s="39"/>
      <c r="H89" s="39"/>
      <c r="I89" s="31" t="s">
        <v>22</v>
      </c>
      <c r="J89" s="78" t="str">
        <f>IF(J12="","",J12)</f>
        <v>15. 3. 2024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40.05" customHeight="1">
      <c r="A91" s="37"/>
      <c r="B91" s="38"/>
      <c r="C91" s="31" t="s">
        <v>24</v>
      </c>
      <c r="D91" s="39"/>
      <c r="E91" s="39"/>
      <c r="F91" s="26" t="str">
        <f>E15</f>
        <v>Kraj Vysočina, Žižkova 57/1882, Jihlava</v>
      </c>
      <c r="G91" s="39"/>
      <c r="H91" s="39"/>
      <c r="I91" s="31" t="s">
        <v>30</v>
      </c>
      <c r="J91" s="35" t="str">
        <f>E21</f>
        <v>Filip Marek, Brněnská 326/34, Žďár nad Sázavou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40.0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Filip Marek, Brněnská 326/34, Žďár nad Sázavou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99</v>
      </c>
      <c r="D94" s="175"/>
      <c r="E94" s="175"/>
      <c r="F94" s="175"/>
      <c r="G94" s="175"/>
      <c r="H94" s="175"/>
      <c r="I94" s="175"/>
      <c r="J94" s="176" t="s">
        <v>100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101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102</v>
      </c>
    </row>
    <row r="97" s="9" customFormat="1" ht="24.96" customHeight="1">
      <c r="A97" s="9"/>
      <c r="B97" s="178"/>
      <c r="C97" s="179"/>
      <c r="D97" s="180" t="s">
        <v>1382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1383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1384</v>
      </c>
      <c r="E99" s="187"/>
      <c r="F99" s="187"/>
      <c r="G99" s="187"/>
      <c r="H99" s="187"/>
      <c r="I99" s="187"/>
      <c r="J99" s="188">
        <f>J124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124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 xml:space="preserve">Dětský domov Rovečné -  Rekonstrukce ÚT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96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D.1.4. - ostatní a vedlejší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Rovečné č.p. 40</v>
      </c>
      <c r="G113" s="39"/>
      <c r="H113" s="39"/>
      <c r="I113" s="31" t="s">
        <v>22</v>
      </c>
      <c r="J113" s="78" t="str">
        <f>IF(J12="","",J12)</f>
        <v>15. 3. 2024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40.05" customHeight="1">
      <c r="A115" s="37"/>
      <c r="B115" s="38"/>
      <c r="C115" s="31" t="s">
        <v>24</v>
      </c>
      <c r="D115" s="39"/>
      <c r="E115" s="39"/>
      <c r="F115" s="26" t="str">
        <f>E15</f>
        <v>Kraj Vysočina, Žižkova 57/1882, Jihlava</v>
      </c>
      <c r="G115" s="39"/>
      <c r="H115" s="39"/>
      <c r="I115" s="31" t="s">
        <v>30</v>
      </c>
      <c r="J115" s="35" t="str">
        <f>E21</f>
        <v>Filip Marek, Brněnská 326/34, Žďár nad Sázavou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40.0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Filip Marek, Brněnská 326/34, Žďár nad Sázavou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125</v>
      </c>
      <c r="D118" s="193" t="s">
        <v>61</v>
      </c>
      <c r="E118" s="193" t="s">
        <v>57</v>
      </c>
      <c r="F118" s="193" t="s">
        <v>58</v>
      </c>
      <c r="G118" s="193" t="s">
        <v>126</v>
      </c>
      <c r="H118" s="193" t="s">
        <v>127</v>
      </c>
      <c r="I118" s="193" t="s">
        <v>128</v>
      </c>
      <c r="J118" s="194" t="s">
        <v>100</v>
      </c>
      <c r="K118" s="195" t="s">
        <v>129</v>
      </c>
      <c r="L118" s="196"/>
      <c r="M118" s="99" t="s">
        <v>1</v>
      </c>
      <c r="N118" s="100" t="s">
        <v>40</v>
      </c>
      <c r="O118" s="100" t="s">
        <v>130</v>
      </c>
      <c r="P118" s="100" t="s">
        <v>131</v>
      </c>
      <c r="Q118" s="100" t="s">
        <v>132</v>
      </c>
      <c r="R118" s="100" t="s">
        <v>133</v>
      </c>
      <c r="S118" s="100" t="s">
        <v>134</v>
      </c>
      <c r="T118" s="101" t="s">
        <v>135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136</v>
      </c>
      <c r="D119" s="39"/>
      <c r="E119" s="39"/>
      <c r="F119" s="39"/>
      <c r="G119" s="39"/>
      <c r="H119" s="39"/>
      <c r="I119" s="39"/>
      <c r="J119" s="197">
        <f>BK119</f>
        <v>0</v>
      </c>
      <c r="K119" s="39"/>
      <c r="L119" s="43"/>
      <c r="M119" s="102"/>
      <c r="N119" s="198"/>
      <c r="O119" s="103"/>
      <c r="P119" s="199">
        <f>P120</f>
        <v>0</v>
      </c>
      <c r="Q119" s="103"/>
      <c r="R119" s="199">
        <f>R120</f>
        <v>0</v>
      </c>
      <c r="S119" s="103"/>
      <c r="T119" s="200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102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1385</v>
      </c>
      <c r="F120" s="205" t="s">
        <v>1386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P121+P124</f>
        <v>0</v>
      </c>
      <c r="Q120" s="210"/>
      <c r="R120" s="211">
        <f>R121+R124</f>
        <v>0</v>
      </c>
      <c r="S120" s="210"/>
      <c r="T120" s="212">
        <f>T121+T124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166</v>
      </c>
      <c r="AT120" s="214" t="s">
        <v>75</v>
      </c>
      <c r="AU120" s="214" t="s">
        <v>76</v>
      </c>
      <c r="AY120" s="213" t="s">
        <v>139</v>
      </c>
      <c r="BK120" s="215">
        <f>BK121+BK124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68" t="s">
        <v>1387</v>
      </c>
      <c r="F121" s="268" t="s">
        <v>1388</v>
      </c>
      <c r="G121" s="203"/>
      <c r="H121" s="203"/>
      <c r="I121" s="206"/>
      <c r="J121" s="269">
        <f>BK121</f>
        <v>0</v>
      </c>
      <c r="K121" s="203"/>
      <c r="L121" s="208"/>
      <c r="M121" s="209"/>
      <c r="N121" s="210"/>
      <c r="O121" s="210"/>
      <c r="P121" s="211">
        <f>SUM(P122:P123)</f>
        <v>0</v>
      </c>
      <c r="Q121" s="210"/>
      <c r="R121" s="211">
        <f>SUM(R122:R123)</f>
        <v>0</v>
      </c>
      <c r="S121" s="210"/>
      <c r="T121" s="212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166</v>
      </c>
      <c r="AT121" s="214" t="s">
        <v>75</v>
      </c>
      <c r="AU121" s="214" t="s">
        <v>84</v>
      </c>
      <c r="AY121" s="213" t="s">
        <v>139</v>
      </c>
      <c r="BK121" s="215">
        <f>SUM(BK122:BK123)</f>
        <v>0</v>
      </c>
    </row>
    <row r="122" s="2" customFormat="1" ht="16.5" customHeight="1">
      <c r="A122" s="37"/>
      <c r="B122" s="38"/>
      <c r="C122" s="216" t="s">
        <v>84</v>
      </c>
      <c r="D122" s="216" t="s">
        <v>140</v>
      </c>
      <c r="E122" s="217" t="s">
        <v>1389</v>
      </c>
      <c r="F122" s="218" t="s">
        <v>1390</v>
      </c>
      <c r="G122" s="219" t="s">
        <v>952</v>
      </c>
      <c r="H122" s="220">
        <v>1</v>
      </c>
      <c r="I122" s="221"/>
      <c r="J122" s="222">
        <f>ROUND(I122*H122,2)</f>
        <v>0</v>
      </c>
      <c r="K122" s="223"/>
      <c r="L122" s="43"/>
      <c r="M122" s="224" t="s">
        <v>1</v>
      </c>
      <c r="N122" s="225" t="s">
        <v>42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1391</v>
      </c>
      <c r="AT122" s="228" t="s">
        <v>140</v>
      </c>
      <c r="AU122" s="228" t="s">
        <v>145</v>
      </c>
      <c r="AY122" s="16" t="s">
        <v>139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145</v>
      </c>
      <c r="BK122" s="229">
        <f>ROUND(I122*H122,2)</f>
        <v>0</v>
      </c>
      <c r="BL122" s="16" t="s">
        <v>1391</v>
      </c>
      <c r="BM122" s="228" t="s">
        <v>1392</v>
      </c>
    </row>
    <row r="123" s="2" customFormat="1">
      <c r="A123" s="37"/>
      <c r="B123" s="38"/>
      <c r="C123" s="39"/>
      <c r="D123" s="232" t="s">
        <v>171</v>
      </c>
      <c r="E123" s="39"/>
      <c r="F123" s="253" t="s">
        <v>1393</v>
      </c>
      <c r="G123" s="39"/>
      <c r="H123" s="39"/>
      <c r="I123" s="254"/>
      <c r="J123" s="39"/>
      <c r="K123" s="39"/>
      <c r="L123" s="43"/>
      <c r="M123" s="255"/>
      <c r="N123" s="256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171</v>
      </c>
      <c r="AU123" s="16" t="s">
        <v>145</v>
      </c>
    </row>
    <row r="124" s="12" customFormat="1" ht="22.8" customHeight="1">
      <c r="A124" s="12"/>
      <c r="B124" s="202"/>
      <c r="C124" s="203"/>
      <c r="D124" s="204" t="s">
        <v>75</v>
      </c>
      <c r="E124" s="268" t="s">
        <v>1394</v>
      </c>
      <c r="F124" s="268" t="s">
        <v>1395</v>
      </c>
      <c r="G124" s="203"/>
      <c r="H124" s="203"/>
      <c r="I124" s="206"/>
      <c r="J124" s="269">
        <f>BK124</f>
        <v>0</v>
      </c>
      <c r="K124" s="203"/>
      <c r="L124" s="208"/>
      <c r="M124" s="209"/>
      <c r="N124" s="210"/>
      <c r="O124" s="210"/>
      <c r="P124" s="211">
        <f>SUM(P125:P135)</f>
        <v>0</v>
      </c>
      <c r="Q124" s="210"/>
      <c r="R124" s="211">
        <f>SUM(R125:R135)</f>
        <v>0</v>
      </c>
      <c r="S124" s="210"/>
      <c r="T124" s="212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166</v>
      </c>
      <c r="AT124" s="214" t="s">
        <v>75</v>
      </c>
      <c r="AU124" s="214" t="s">
        <v>84</v>
      </c>
      <c r="AY124" s="213" t="s">
        <v>139</v>
      </c>
      <c r="BK124" s="215">
        <f>SUM(BK125:BK135)</f>
        <v>0</v>
      </c>
    </row>
    <row r="125" s="2" customFormat="1" ht="21.75" customHeight="1">
      <c r="A125" s="37"/>
      <c r="B125" s="38"/>
      <c r="C125" s="216" t="s">
        <v>145</v>
      </c>
      <c r="D125" s="216" t="s">
        <v>140</v>
      </c>
      <c r="E125" s="217" t="s">
        <v>1396</v>
      </c>
      <c r="F125" s="218" t="s">
        <v>1397</v>
      </c>
      <c r="G125" s="219" t="s">
        <v>217</v>
      </c>
      <c r="H125" s="220">
        <v>20</v>
      </c>
      <c r="I125" s="221"/>
      <c r="J125" s="222">
        <f>ROUND(I125*H125,2)</f>
        <v>0</v>
      </c>
      <c r="K125" s="223"/>
      <c r="L125" s="43"/>
      <c r="M125" s="224" t="s">
        <v>1</v>
      </c>
      <c r="N125" s="225" t="s">
        <v>42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1359</v>
      </c>
      <c r="AT125" s="228" t="s">
        <v>140</v>
      </c>
      <c r="AU125" s="228" t="s">
        <v>145</v>
      </c>
      <c r="AY125" s="16" t="s">
        <v>139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145</v>
      </c>
      <c r="BK125" s="229">
        <f>ROUND(I125*H125,2)</f>
        <v>0</v>
      </c>
      <c r="BL125" s="16" t="s">
        <v>1359</v>
      </c>
      <c r="BM125" s="228" t="s">
        <v>1398</v>
      </c>
    </row>
    <row r="126" s="2" customFormat="1">
      <c r="A126" s="37"/>
      <c r="B126" s="38"/>
      <c r="C126" s="39"/>
      <c r="D126" s="232" t="s">
        <v>171</v>
      </c>
      <c r="E126" s="39"/>
      <c r="F126" s="253" t="s">
        <v>1399</v>
      </c>
      <c r="G126" s="39"/>
      <c r="H126" s="39"/>
      <c r="I126" s="254"/>
      <c r="J126" s="39"/>
      <c r="K126" s="39"/>
      <c r="L126" s="43"/>
      <c r="M126" s="255"/>
      <c r="N126" s="256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171</v>
      </c>
      <c r="AU126" s="16" t="s">
        <v>145</v>
      </c>
    </row>
    <row r="127" s="2" customFormat="1" ht="16.5" customHeight="1">
      <c r="A127" s="37"/>
      <c r="B127" s="38"/>
      <c r="C127" s="216" t="s">
        <v>153</v>
      </c>
      <c r="D127" s="216" t="s">
        <v>140</v>
      </c>
      <c r="E127" s="217" t="s">
        <v>1400</v>
      </c>
      <c r="F127" s="218" t="s">
        <v>1401</v>
      </c>
      <c r="G127" s="219" t="s">
        <v>217</v>
      </c>
      <c r="H127" s="220">
        <v>35</v>
      </c>
      <c r="I127" s="221"/>
      <c r="J127" s="222">
        <f>ROUND(I127*H127,2)</f>
        <v>0</v>
      </c>
      <c r="K127" s="223"/>
      <c r="L127" s="43"/>
      <c r="M127" s="224" t="s">
        <v>1</v>
      </c>
      <c r="N127" s="225" t="s">
        <v>42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1359</v>
      </c>
      <c r="AT127" s="228" t="s">
        <v>140</v>
      </c>
      <c r="AU127" s="228" t="s">
        <v>145</v>
      </c>
      <c r="AY127" s="16" t="s">
        <v>139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145</v>
      </c>
      <c r="BK127" s="229">
        <f>ROUND(I127*H127,2)</f>
        <v>0</v>
      </c>
      <c r="BL127" s="16" t="s">
        <v>1359</v>
      </c>
      <c r="BM127" s="228" t="s">
        <v>1402</v>
      </c>
    </row>
    <row r="128" s="2" customFormat="1" ht="21.75" customHeight="1">
      <c r="A128" s="37"/>
      <c r="B128" s="38"/>
      <c r="C128" s="216" t="s">
        <v>144</v>
      </c>
      <c r="D128" s="216" t="s">
        <v>140</v>
      </c>
      <c r="E128" s="217" t="s">
        <v>1403</v>
      </c>
      <c r="F128" s="218" t="s">
        <v>1404</v>
      </c>
      <c r="G128" s="219" t="s">
        <v>952</v>
      </c>
      <c r="H128" s="220">
        <v>1</v>
      </c>
      <c r="I128" s="221"/>
      <c r="J128" s="222">
        <f>ROUND(I128*H128,2)</f>
        <v>0</v>
      </c>
      <c r="K128" s="223"/>
      <c r="L128" s="43"/>
      <c r="M128" s="224" t="s">
        <v>1</v>
      </c>
      <c r="N128" s="225" t="s">
        <v>42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1391</v>
      </c>
      <c r="AT128" s="228" t="s">
        <v>140</v>
      </c>
      <c r="AU128" s="228" t="s">
        <v>145</v>
      </c>
      <c r="AY128" s="16" t="s">
        <v>139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145</v>
      </c>
      <c r="BK128" s="229">
        <f>ROUND(I128*H128,2)</f>
        <v>0</v>
      </c>
      <c r="BL128" s="16" t="s">
        <v>1391</v>
      </c>
      <c r="BM128" s="228" t="s">
        <v>1405</v>
      </c>
    </row>
    <row r="129" s="2" customFormat="1" ht="37.8" customHeight="1">
      <c r="A129" s="37"/>
      <c r="B129" s="38"/>
      <c r="C129" s="216" t="s">
        <v>166</v>
      </c>
      <c r="D129" s="216" t="s">
        <v>140</v>
      </c>
      <c r="E129" s="217" t="s">
        <v>1406</v>
      </c>
      <c r="F129" s="218" t="s">
        <v>1407</v>
      </c>
      <c r="G129" s="219" t="s">
        <v>952</v>
      </c>
      <c r="H129" s="220">
        <v>1</v>
      </c>
      <c r="I129" s="221"/>
      <c r="J129" s="222">
        <f>ROUND(I129*H129,2)</f>
        <v>0</v>
      </c>
      <c r="K129" s="223"/>
      <c r="L129" s="43"/>
      <c r="M129" s="224" t="s">
        <v>1</v>
      </c>
      <c r="N129" s="225" t="s">
        <v>42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1391</v>
      </c>
      <c r="AT129" s="228" t="s">
        <v>140</v>
      </c>
      <c r="AU129" s="228" t="s">
        <v>145</v>
      </c>
      <c r="AY129" s="16" t="s">
        <v>139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145</v>
      </c>
      <c r="BK129" s="229">
        <f>ROUND(I129*H129,2)</f>
        <v>0</v>
      </c>
      <c r="BL129" s="16" t="s">
        <v>1391</v>
      </c>
      <c r="BM129" s="228" t="s">
        <v>1408</v>
      </c>
    </row>
    <row r="130" s="2" customFormat="1">
      <c r="A130" s="37"/>
      <c r="B130" s="38"/>
      <c r="C130" s="39"/>
      <c r="D130" s="232" t="s">
        <v>171</v>
      </c>
      <c r="E130" s="39"/>
      <c r="F130" s="253" t="s">
        <v>1409</v>
      </c>
      <c r="G130" s="39"/>
      <c r="H130" s="39"/>
      <c r="I130" s="254"/>
      <c r="J130" s="39"/>
      <c r="K130" s="39"/>
      <c r="L130" s="43"/>
      <c r="M130" s="255"/>
      <c r="N130" s="256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171</v>
      </c>
      <c r="AU130" s="16" t="s">
        <v>145</v>
      </c>
    </row>
    <row r="131" s="2" customFormat="1" ht="21.75" customHeight="1">
      <c r="A131" s="37"/>
      <c r="B131" s="38"/>
      <c r="C131" s="216" t="s">
        <v>183</v>
      </c>
      <c r="D131" s="216" t="s">
        <v>140</v>
      </c>
      <c r="E131" s="217" t="s">
        <v>1410</v>
      </c>
      <c r="F131" s="218" t="s">
        <v>1411</v>
      </c>
      <c r="G131" s="219" t="s">
        <v>952</v>
      </c>
      <c r="H131" s="220">
        <v>1</v>
      </c>
      <c r="I131" s="221"/>
      <c r="J131" s="222">
        <f>ROUND(I131*H131,2)</f>
        <v>0</v>
      </c>
      <c r="K131" s="223"/>
      <c r="L131" s="43"/>
      <c r="M131" s="224" t="s">
        <v>1</v>
      </c>
      <c r="N131" s="225" t="s">
        <v>42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1391</v>
      </c>
      <c r="AT131" s="228" t="s">
        <v>140</v>
      </c>
      <c r="AU131" s="228" t="s">
        <v>145</v>
      </c>
      <c r="AY131" s="16" t="s">
        <v>139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145</v>
      </c>
      <c r="BK131" s="229">
        <f>ROUND(I131*H131,2)</f>
        <v>0</v>
      </c>
      <c r="BL131" s="16" t="s">
        <v>1391</v>
      </c>
      <c r="BM131" s="228" t="s">
        <v>1412</v>
      </c>
    </row>
    <row r="132" s="2" customFormat="1">
      <c r="A132" s="37"/>
      <c r="B132" s="38"/>
      <c r="C132" s="39"/>
      <c r="D132" s="232" t="s">
        <v>171</v>
      </c>
      <c r="E132" s="39"/>
      <c r="F132" s="253" t="s">
        <v>1413</v>
      </c>
      <c r="G132" s="39"/>
      <c r="H132" s="39"/>
      <c r="I132" s="254"/>
      <c r="J132" s="39"/>
      <c r="K132" s="39"/>
      <c r="L132" s="43"/>
      <c r="M132" s="255"/>
      <c r="N132" s="25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171</v>
      </c>
      <c r="AU132" s="16" t="s">
        <v>145</v>
      </c>
    </row>
    <row r="133" s="2" customFormat="1" ht="24.15" customHeight="1">
      <c r="A133" s="37"/>
      <c r="B133" s="38"/>
      <c r="C133" s="216" t="s">
        <v>191</v>
      </c>
      <c r="D133" s="216" t="s">
        <v>140</v>
      </c>
      <c r="E133" s="217" t="s">
        <v>1414</v>
      </c>
      <c r="F133" s="218" t="s">
        <v>1415</v>
      </c>
      <c r="G133" s="219" t="s">
        <v>217</v>
      </c>
      <c r="H133" s="220">
        <v>8</v>
      </c>
      <c r="I133" s="221"/>
      <c r="J133" s="222">
        <f>ROUND(I133*H133,2)</f>
        <v>0</v>
      </c>
      <c r="K133" s="223"/>
      <c r="L133" s="43"/>
      <c r="M133" s="224" t="s">
        <v>1</v>
      </c>
      <c r="N133" s="225" t="s">
        <v>42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1359</v>
      </c>
      <c r="AT133" s="228" t="s">
        <v>140</v>
      </c>
      <c r="AU133" s="228" t="s">
        <v>145</v>
      </c>
      <c r="AY133" s="16" t="s">
        <v>139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145</v>
      </c>
      <c r="BK133" s="229">
        <f>ROUND(I133*H133,2)</f>
        <v>0</v>
      </c>
      <c r="BL133" s="16" t="s">
        <v>1359</v>
      </c>
      <c r="BM133" s="228" t="s">
        <v>1416</v>
      </c>
    </row>
    <row r="134" s="2" customFormat="1" ht="16.5" customHeight="1">
      <c r="A134" s="37"/>
      <c r="B134" s="38"/>
      <c r="C134" s="216" t="s">
        <v>157</v>
      </c>
      <c r="D134" s="216" t="s">
        <v>140</v>
      </c>
      <c r="E134" s="217" t="s">
        <v>1417</v>
      </c>
      <c r="F134" s="218" t="s">
        <v>1418</v>
      </c>
      <c r="G134" s="219" t="s">
        <v>217</v>
      </c>
      <c r="H134" s="220">
        <v>4</v>
      </c>
      <c r="I134" s="221"/>
      <c r="J134" s="222">
        <f>ROUND(I134*H134,2)</f>
        <v>0</v>
      </c>
      <c r="K134" s="223"/>
      <c r="L134" s="43"/>
      <c r="M134" s="224" t="s">
        <v>1</v>
      </c>
      <c r="N134" s="225" t="s">
        <v>42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1359</v>
      </c>
      <c r="AT134" s="228" t="s">
        <v>140</v>
      </c>
      <c r="AU134" s="228" t="s">
        <v>145</v>
      </c>
      <c r="AY134" s="16" t="s">
        <v>139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145</v>
      </c>
      <c r="BK134" s="229">
        <f>ROUND(I134*H134,2)</f>
        <v>0</v>
      </c>
      <c r="BL134" s="16" t="s">
        <v>1359</v>
      </c>
      <c r="BM134" s="228" t="s">
        <v>1419</v>
      </c>
    </row>
    <row r="135" s="2" customFormat="1">
      <c r="A135" s="37"/>
      <c r="B135" s="38"/>
      <c r="C135" s="39"/>
      <c r="D135" s="232" t="s">
        <v>171</v>
      </c>
      <c r="E135" s="39"/>
      <c r="F135" s="253" t="s">
        <v>1420</v>
      </c>
      <c r="G135" s="39"/>
      <c r="H135" s="39"/>
      <c r="I135" s="254"/>
      <c r="J135" s="39"/>
      <c r="K135" s="39"/>
      <c r="L135" s="43"/>
      <c r="M135" s="273"/>
      <c r="N135" s="274"/>
      <c r="O135" s="275"/>
      <c r="P135" s="275"/>
      <c r="Q135" s="275"/>
      <c r="R135" s="275"/>
      <c r="S135" s="275"/>
      <c r="T135" s="276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171</v>
      </c>
      <c r="AU135" s="16" t="s">
        <v>145</v>
      </c>
    </row>
    <row r="136" s="2" customFormat="1" ht="6.96" customHeight="1">
      <c r="A136" s="37"/>
      <c r="B136" s="65"/>
      <c r="C136" s="66"/>
      <c r="D136" s="66"/>
      <c r="E136" s="66"/>
      <c r="F136" s="66"/>
      <c r="G136" s="66"/>
      <c r="H136" s="66"/>
      <c r="I136" s="66"/>
      <c r="J136" s="66"/>
      <c r="K136" s="66"/>
      <c r="L136" s="43"/>
      <c r="M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</row>
  </sheetData>
  <sheetProtection sheet="1" autoFilter="0" formatColumns="0" formatRows="0" objects="1" scenarios="1" spinCount="100000" saltValue="LnLwgkVnTJ7hmfiWVJOS/2KbyuWMbR/vzrBe1pk0oJSjp6FCcIgEyv0/WSDUtUXhtRiLCyRj2MVFuO/ZcbU4pQ==" hashValue="3DS9WFCPraUGZC7PTY3Zrsjd7CEFMGumkCl1j4mEk/K0T+pn2z/WkAHUe3RJ4RsMBg/7aii+KwpmDFCokSmmKw==" algorithmName="SHA-512" password="CC35"/>
  <autoFilter ref="C118:K13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FILA\Filip</dc:creator>
  <cp:lastModifiedBy>FILA\Filip</cp:lastModifiedBy>
  <dcterms:created xsi:type="dcterms:W3CDTF">2024-04-04T07:12:08Z</dcterms:created>
  <dcterms:modified xsi:type="dcterms:W3CDTF">2024-04-04T07:12:17Z</dcterms:modified>
</cp:coreProperties>
</file>